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9B84D076-A4A6-413A-AE71-A67F9D11F0DB}" xr6:coauthVersionLast="36" xr6:coauthVersionMax="36" xr10:uidLastSave="{00000000-0000-0000-0000-000000000000}"/>
  <bookViews>
    <workbookView xWindow="0" yWindow="0" windowWidth="28800" windowHeight="104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64" i="10" l="1"/>
  <c r="H64" i="10" s="1"/>
  <c r="H63" i="10"/>
  <c r="G63" i="10"/>
  <c r="G62" i="10"/>
  <c r="H62" i="10" s="1"/>
  <c r="G61" i="10"/>
  <c r="H61" i="10" s="1"/>
  <c r="H60" i="10"/>
  <c r="G60" i="10"/>
  <c r="G59" i="10"/>
  <c r="H59" i="10" s="1"/>
  <c r="G58" i="10"/>
  <c r="H58" i="10" s="1"/>
  <c r="H57" i="10"/>
  <c r="G57" i="10"/>
  <c r="G56" i="10"/>
  <c r="H56" i="10" s="1"/>
  <c r="G55" i="10"/>
  <c r="H55" i="10" s="1"/>
  <c r="H54" i="10"/>
  <c r="G54" i="10"/>
  <c r="G53" i="10"/>
  <c r="H53" i="10" s="1"/>
  <c r="G52" i="10"/>
  <c r="H52" i="10" s="1"/>
  <c r="H51" i="10"/>
  <c r="G51" i="10"/>
  <c r="G50" i="10"/>
  <c r="H50" i="10" s="1"/>
  <c r="G49" i="10"/>
  <c r="H49" i="10" s="1"/>
  <c r="H48" i="10"/>
  <c r="G48" i="10"/>
  <c r="G47" i="10"/>
  <c r="H47" i="10" s="1"/>
  <c r="G46" i="10"/>
  <c r="H46" i="10" s="1"/>
  <c r="H45" i="10"/>
  <c r="G45" i="10"/>
  <c r="G44" i="10"/>
  <c r="H44" i="10" s="1"/>
  <c r="G43" i="10"/>
  <c r="H43" i="10" s="1"/>
  <c r="H42" i="10"/>
  <c r="G42" i="10"/>
  <c r="G41" i="10"/>
  <c r="H41" i="10" s="1"/>
  <c r="G40" i="10"/>
  <c r="H40" i="10" s="1"/>
  <c r="H39" i="10"/>
  <c r="G39" i="10"/>
  <c r="G38" i="10"/>
  <c r="H38" i="10" s="1"/>
  <c r="G37" i="10"/>
  <c r="H37" i="10" s="1"/>
  <c r="H36" i="10"/>
  <c r="G36" i="10"/>
  <c r="G35" i="10"/>
  <c r="H35" i="10" s="1"/>
  <c r="G34" i="10"/>
  <c r="H34" i="10" s="1"/>
  <c r="H33" i="10"/>
  <c r="G33" i="10"/>
  <c r="G32" i="10"/>
  <c r="H32" i="10" s="1"/>
  <c r="G31" i="10"/>
  <c r="H31" i="10" s="1"/>
  <c r="H30" i="10"/>
  <c r="G30" i="10"/>
  <c r="G29" i="10"/>
  <c r="H29" i="10" s="1"/>
  <c r="G28" i="10"/>
  <c r="H28" i="10" s="1"/>
  <c r="H27" i="10"/>
  <c r="G27" i="10"/>
  <c r="G26" i="10"/>
  <c r="H26" i="10" s="1"/>
  <c r="G25" i="10"/>
  <c r="H25" i="10" s="1"/>
  <c r="H24" i="10"/>
  <c r="G24" i="10"/>
  <c r="I23" i="10"/>
  <c r="G23" i="10"/>
  <c r="H23" i="10" s="1"/>
  <c r="T52" i="10" l="1"/>
  <c r="T43" i="10"/>
  <c r="T35" i="10"/>
  <c r="T30" i="10"/>
  <c r="T24" i="10"/>
  <c r="R52" i="10"/>
  <c r="P52" i="10"/>
  <c r="P43" i="10"/>
  <c r="P35" i="10"/>
  <c r="P30" i="10"/>
  <c r="P24" i="10"/>
  <c r="K48" i="8" l="1"/>
  <c r="AQ32" i="10"/>
  <c r="AP32" i="10"/>
  <c r="AP30" i="10" s="1"/>
  <c r="E30" i="10" s="1"/>
  <c r="C30" i="10" s="1"/>
  <c r="E32" i="10" l="1"/>
  <c r="C32" i="10" s="1"/>
  <c r="F32" i="10"/>
  <c r="D32" i="10" s="1"/>
  <c r="AQ27" i="10"/>
  <c r="F27" i="10" s="1"/>
  <c r="D27" i="10" s="1"/>
  <c r="R43" i="10"/>
  <c r="Q43" i="10"/>
  <c r="U43" i="10"/>
  <c r="S43" i="10" l="1"/>
  <c r="N52" i="10" l="1"/>
  <c r="N43" i="10"/>
  <c r="N35" i="10"/>
  <c r="N30" i="10"/>
  <c r="N24" i="10"/>
  <c r="C56" i="10"/>
  <c r="C55" i="10"/>
  <c r="C54" i="10"/>
  <c r="C53" i="10"/>
  <c r="C51" i="10"/>
  <c r="C49" i="10"/>
  <c r="C48" i="10"/>
  <c r="C47" i="10"/>
  <c r="C46" i="10"/>
  <c r="C45" i="10"/>
  <c r="C44" i="10"/>
  <c r="C42" i="10"/>
  <c r="C41" i="10"/>
  <c r="C40" i="10"/>
  <c r="C39" i="10"/>
  <c r="C38" i="10"/>
  <c r="C37" i="10"/>
  <c r="C36" i="10"/>
  <c r="C34" i="10"/>
  <c r="C33" i="10"/>
  <c r="C31" i="10"/>
  <c r="C29" i="10"/>
  <c r="C28" i="10"/>
  <c r="C26" i="10"/>
  <c r="C25" i="10"/>
  <c r="AQ52" i="10" l="1"/>
  <c r="F52" i="10" s="1"/>
  <c r="D52" i="10" s="1"/>
  <c r="AQ50" i="10"/>
  <c r="F50" i="10" s="1"/>
  <c r="D50" i="10" s="1"/>
  <c r="A5" i="4"/>
  <c r="K67" i="8" l="1"/>
  <c r="J67" i="8"/>
  <c r="I67" i="8"/>
  <c r="H67" i="8"/>
  <c r="G67" i="8"/>
  <c r="F67" i="8"/>
  <c r="E67" i="8"/>
  <c r="D67" i="8"/>
  <c r="C67" i="8"/>
  <c r="F35" i="10" l="1"/>
  <c r="AQ36" i="10"/>
  <c r="D25" i="10"/>
  <c r="AQ25" i="10" s="1"/>
  <c r="D26" i="10"/>
  <c r="AQ26" i="10" s="1"/>
  <c r="D28" i="10"/>
  <c r="AQ28" i="10" s="1"/>
  <c r="D29" i="10"/>
  <c r="AQ29" i="10" s="1"/>
  <c r="D31" i="10"/>
  <c r="AQ31" i="10" s="1"/>
  <c r="D33" i="10"/>
  <c r="AQ33" i="10" s="1"/>
  <c r="D34" i="10"/>
  <c r="AQ34" i="10" s="1"/>
  <c r="D36" i="10"/>
  <c r="D37" i="10"/>
  <c r="AQ37" i="10" s="1"/>
  <c r="D38" i="10"/>
  <c r="AQ38" i="10" s="1"/>
  <c r="D39" i="10"/>
  <c r="AQ39" i="10" s="1"/>
  <c r="D40" i="10"/>
  <c r="AQ40" i="10" s="1"/>
  <c r="D41" i="10"/>
  <c r="AQ41" i="10" s="1"/>
  <c r="D42" i="10"/>
  <c r="AQ42" i="10" s="1"/>
  <c r="D44" i="10"/>
  <c r="AQ44" i="10" s="1"/>
  <c r="D45" i="10"/>
  <c r="AQ45" i="10" s="1"/>
  <c r="D46" i="10"/>
  <c r="AQ46" i="10" s="1"/>
  <c r="D47" i="10"/>
  <c r="AQ47" i="10" s="1"/>
  <c r="D48" i="10"/>
  <c r="AQ48" i="10" s="1"/>
  <c r="D49" i="10"/>
  <c r="AQ49" i="10" s="1"/>
  <c r="D51" i="10"/>
  <c r="AQ51" i="10" s="1"/>
  <c r="D53" i="10"/>
  <c r="AQ53" i="10" s="1"/>
  <c r="D54" i="10"/>
  <c r="AQ54" i="10" s="1"/>
  <c r="D55" i="10"/>
  <c r="AQ55" i="10" s="1"/>
  <c r="D56" i="10"/>
  <c r="AQ56" i="10" s="1"/>
  <c r="D57" i="10"/>
  <c r="D58" i="10"/>
  <c r="AQ58" i="10" s="1"/>
  <c r="D59" i="10"/>
  <c r="AQ59" i="10" s="1"/>
  <c r="D60" i="10"/>
  <c r="AQ60" i="10" s="1"/>
  <c r="D61" i="10"/>
  <c r="AQ61" i="10" s="1"/>
  <c r="D62" i="10"/>
  <c r="AQ62" i="10" s="1"/>
  <c r="D63" i="10"/>
  <c r="AQ63" i="10" s="1"/>
  <c r="D64" i="10"/>
  <c r="AQ64" i="10" s="1"/>
  <c r="E35" i="10"/>
  <c r="AQ43" i="10"/>
  <c r="F43" i="10" s="1"/>
  <c r="D43" i="10" s="1"/>
  <c r="D35" i="10"/>
  <c r="AQ35" i="10" s="1"/>
  <c r="AQ57" i="10" l="1"/>
  <c r="F57" i="10"/>
  <c r="E57" i="10" s="1"/>
  <c r="C57" i="10"/>
  <c r="C58" i="10"/>
  <c r="C59" i="10"/>
  <c r="C60" i="10"/>
  <c r="C61" i="10"/>
  <c r="C62" i="10"/>
  <c r="C63" i="10"/>
  <c r="C64" i="10"/>
  <c r="J43" i="10"/>
  <c r="J35" i="10"/>
  <c r="J30" i="10"/>
  <c r="J24" i="10"/>
  <c r="AP27" i="10" l="1"/>
  <c r="E27" i="10" s="1"/>
  <c r="C27" i="10" s="1"/>
  <c r="AP64" i="10"/>
  <c r="AP63" i="10"/>
  <c r="AP62" i="10"/>
  <c r="AP61" i="10"/>
  <c r="AP60" i="10"/>
  <c r="AP59" i="10"/>
  <c r="AP58" i="10"/>
  <c r="AP57" i="10"/>
  <c r="AP56" i="10"/>
  <c r="AP55" i="10"/>
  <c r="AP54" i="10"/>
  <c r="AP53" i="10"/>
  <c r="AP52" i="10"/>
  <c r="E52" i="10" s="1"/>
  <c r="C52" i="10" s="1"/>
  <c r="AP51" i="10"/>
  <c r="AP50" i="10"/>
  <c r="E50" i="10" s="1"/>
  <c r="C50" i="10" s="1"/>
  <c r="AP49" i="10"/>
  <c r="AP48" i="10"/>
  <c r="AP47" i="10"/>
  <c r="AP46" i="10"/>
  <c r="AP45" i="10"/>
  <c r="AP44" i="10"/>
  <c r="AO43" i="10"/>
  <c r="AN43" i="10"/>
  <c r="AM43" i="10"/>
  <c r="AL43" i="10"/>
  <c r="AK43" i="10"/>
  <c r="AJ43" i="10"/>
  <c r="AI43" i="10"/>
  <c r="AH43" i="10"/>
  <c r="AG43" i="10"/>
  <c r="AF43" i="10"/>
  <c r="AE43" i="10"/>
  <c r="AD43" i="10"/>
  <c r="AC43" i="10"/>
  <c r="AB43" i="10"/>
  <c r="AA43" i="10"/>
  <c r="Z43" i="10"/>
  <c r="Y43" i="10"/>
  <c r="X43" i="10"/>
  <c r="W43" i="10"/>
  <c r="V43" i="10"/>
  <c r="O43" i="10"/>
  <c r="M43" i="10"/>
  <c r="L43" i="10"/>
  <c r="K43" i="10"/>
  <c r="I43" i="10"/>
  <c r="AP42" i="10"/>
  <c r="AP41" i="10"/>
  <c r="AP40" i="10"/>
  <c r="AP39" i="10"/>
  <c r="AP38" i="10"/>
  <c r="AP37" i="10"/>
  <c r="AP36" i="10"/>
  <c r="AO35" i="10"/>
  <c r="AN35" i="10"/>
  <c r="AM35" i="10"/>
  <c r="AL35" i="10"/>
  <c r="AK35" i="10"/>
  <c r="AJ35" i="10"/>
  <c r="AI35" i="10"/>
  <c r="AH35" i="10"/>
  <c r="AG35" i="10"/>
  <c r="AF35" i="10"/>
  <c r="AE35" i="10"/>
  <c r="AD35" i="10"/>
  <c r="AC35" i="10"/>
  <c r="AB35" i="10"/>
  <c r="AA35" i="10"/>
  <c r="Z35" i="10"/>
  <c r="Y35" i="10"/>
  <c r="X35" i="10"/>
  <c r="W35" i="10"/>
  <c r="V35" i="10"/>
  <c r="U35" i="10"/>
  <c r="S35" i="10"/>
  <c r="R35" i="10"/>
  <c r="Q35" i="10"/>
  <c r="O35" i="10"/>
  <c r="C35" i="10" s="1"/>
  <c r="M35" i="10"/>
  <c r="L35" i="10"/>
  <c r="K35" i="10"/>
  <c r="I35" i="10"/>
  <c r="AP34" i="10"/>
  <c r="AP33" i="10"/>
  <c r="AP31" i="10"/>
  <c r="AO30" i="10"/>
  <c r="AN30" i="10"/>
  <c r="AM30" i="10"/>
  <c r="AL30" i="10"/>
  <c r="AK30" i="10"/>
  <c r="AJ30" i="10"/>
  <c r="AI30" i="10"/>
  <c r="AH30" i="10"/>
  <c r="AG30" i="10"/>
  <c r="AF30" i="10"/>
  <c r="AE30" i="10"/>
  <c r="AD30" i="10"/>
  <c r="AC30" i="10"/>
  <c r="AB30" i="10"/>
  <c r="AA30" i="10"/>
  <c r="Z30" i="10"/>
  <c r="Y30" i="10"/>
  <c r="X30" i="10"/>
  <c r="W30" i="10"/>
  <c r="V30" i="10"/>
  <c r="U30" i="10"/>
  <c r="AQ30" i="10"/>
  <c r="F30" i="10" s="1"/>
  <c r="D30" i="10" s="1"/>
  <c r="S30" i="10"/>
  <c r="R30" i="10"/>
  <c r="Q30" i="10"/>
  <c r="O30" i="10"/>
  <c r="M30" i="10"/>
  <c r="L30" i="10"/>
  <c r="K30" i="10"/>
  <c r="AP29" i="10"/>
  <c r="AP28" i="10"/>
  <c r="AP26" i="10"/>
  <c r="AP25" i="10"/>
  <c r="AO24" i="10"/>
  <c r="AN24" i="10"/>
  <c r="AM24" i="10"/>
  <c r="AL24" i="10"/>
  <c r="AK24" i="10"/>
  <c r="AJ24" i="10"/>
  <c r="AI24" i="10"/>
  <c r="AH24" i="10"/>
  <c r="AG24" i="10"/>
  <c r="AF24" i="10"/>
  <c r="AE24" i="10"/>
  <c r="AD24" i="10"/>
  <c r="AC24" i="10"/>
  <c r="AB24" i="10"/>
  <c r="AA24" i="10"/>
  <c r="Z24" i="10"/>
  <c r="Y24" i="10"/>
  <c r="X24" i="10"/>
  <c r="W24" i="10"/>
  <c r="V24" i="10"/>
  <c r="U24" i="10"/>
  <c r="S24" i="10"/>
  <c r="R24" i="10"/>
  <c r="Q24" i="10"/>
  <c r="O24" i="10"/>
  <c r="M24" i="10"/>
  <c r="L24" i="10"/>
  <c r="K24" i="10"/>
  <c r="I24" i="10"/>
  <c r="C49" i="1" l="1"/>
  <c r="B25" i="8"/>
  <c r="C25" i="5"/>
  <c r="B27" i="12" s="1"/>
  <c r="B29" i="12" s="1"/>
  <c r="B30" i="12" s="1"/>
  <c r="B32" i="12" s="1"/>
  <c r="B33" i="12" s="1"/>
  <c r="AQ24" i="10"/>
  <c r="F24" i="10" s="1"/>
  <c r="D24" i="10" s="1"/>
  <c r="AP24" i="10"/>
  <c r="E24" i="10" s="1"/>
  <c r="C24" i="10" s="1"/>
  <c r="AP43" i="10"/>
  <c r="E43" i="10" s="1"/>
  <c r="C43" i="10" s="1"/>
  <c r="AP35" i="10"/>
  <c r="B59" i="8" l="1"/>
  <c r="B67" i="8" s="1"/>
  <c r="C48" i="1"/>
  <c r="B23" i="12"/>
  <c r="C22" i="5"/>
  <c r="C23" i="5" s="1"/>
  <c r="E15" i="4" l="1"/>
  <c r="E9" i="4"/>
  <c r="A4" i="10" l="1"/>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72" i="12" l="1"/>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<sst xmlns="http://schemas.openxmlformats.org/spreadsheetml/2006/main" count="1236" uniqueCount="592">
  <si>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</si>
  <si>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</si>
  <si>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</si>
  <si>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</si>
  <si>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</si>
  <si>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</si>
  <si>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</si>
  <si>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</si>
  <si>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</si>
  <si>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</si>
  <si>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</si>
  <si>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</si>
  <si>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</si>
  <si>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</si>
  <si>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</si>
  <si>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</si>
  <si>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</si>
  <si>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</si>
  <si>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</si>
  <si>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</si>
  <si>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</si>
  <si>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</si>
  <si>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</si>
  <si>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</si>
  <si>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</si>
  <si>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</si>
  <si>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</si>
  <si>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</si>
  <si>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</si>
  <si>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</si>
  <si>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</si>
  <si>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</si>
  <si>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</si>
  <si>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</si>
  <si>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</si>
  <si>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</si>
  <si>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</si>
  <si>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</si>
  <si>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</si>
  <si>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</si>
  <si>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</si>
  <si>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</si>
  <si>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</si>
  <si>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</si>
  <si>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</si>
  <si>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</si>
  <si>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</si>
  <si>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</si>
  <si>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</si>
  <si>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</si>
  <si>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</si>
  <si>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</si>
  <si>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</si>
  <si>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</si>
  <si>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</si>
  <si>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</si>
  <si>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</si>
  <si>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</si>
  <si>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</si>
  <si>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</si>
  <si>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</si>
  <si>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</si>
  <si>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</si>
  <si>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</si>
  <si>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</si>
  <si>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</si>
  <si>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</si>
  <si>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</si>
  <si>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</si>
  <si>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</si>
  <si>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</si>
  <si>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</si>
  <si>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</si>
  <si>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</si>
  <si>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</si>
  <si>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</si>
  <si>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</si>
  <si>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</si>
  <si>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</si>
  <si>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</si>
  <si>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</si>
  <si>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</si>
  <si>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</si>
  <si>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</si>
  <si>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</si>
  <si>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</si>
  <si>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</si>
  <si>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</si>
  <si>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</si>
  <si>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</si>
  <si>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</si>
  <si>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</si>
  <si>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</si>
  <si>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</si>
  <si>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</si>
  <si>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</si>
  <si>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</si>
  <si>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</si>
  <si>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</si>
  <si>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</si>
  <si>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</si>
  <si>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</si>
  <si>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</si>
  <si>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</si>
  <si>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</si>
  <si>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</si>
  <si>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</si>
  <si>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</si>
  <si>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</si>
  <si>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</si>
  <si>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</si>
  <si>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</si>
  <si>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</si>
  <si>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</si>
  <si>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</si>
  <si>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</si>
  <si>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</si>
  <si>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</si>
  <si>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</si>
  <si>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</si>
  <si>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</si>
  <si>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</si>
  <si>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</si>
  <si>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</si>
  <si>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</si>
  <si>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</si>
  <si>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</si>
  <si>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</si>
  <si>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</si>
  <si>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</si>
  <si>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</si>
  <si>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</si>
  <si>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</si>
  <si>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</si>
  <si>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</si>
  <si>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</si>
  <si>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</si>
  <si>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</si>
  <si>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</si>
  <si>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</si>
  <si>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</si>
  <si>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</si>
  <si>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</si>
  <si>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</si>
  <si>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</si>
  <si>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</si>
  <si>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</si>
  <si>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</si>
  <si>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</si>
  <si>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</si>
  <si>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</si>
  <si>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</si>
  <si>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</si>
  <si>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</si>
  <si>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</si>
  <si>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</si>
  <si>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</si>
  <si>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</si>
  <si>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</si>
  <si>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</si>
  <si>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</si>
  <si>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</si>
  <si>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</si>
  <si>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</si>
  <si>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</si>
  <si>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</si>
  <si>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</si>
  <si>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</si>
  <si>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</si>
  <si>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</si>
  <si>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</si>
  <si>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</si>
  <si>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</si>
  <si>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</si>
  <si>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</si>
  <si>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</si>
  <si>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</si>
  <si>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</si>
  <si>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</si>
  <si>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</si>
  <si>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</si>
  <si>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</si>
  <si>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</si>
  <si>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</si>
  <si>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</si>
  <si>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</si>
  <si>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</si>
  <si>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</si>
  <si>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</si>
  <si>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</si>
  <si>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</si>
  <si>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</si>
  <si>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</si>
  <si>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</si>
  <si>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</si>
  <si>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</si>
  <si>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</si>
  <si>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</si>
  <si>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</si>
  <si>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</si>
  <si>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</si>
  <si>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</si>
  <si>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</si>
  <si>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</si>
  <si>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</si>
  <si>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</si>
  <si>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</si>
  <si>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</si>
  <si>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</si>
  <si>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</si>
  <si>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</si>
  <si>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</si>
  <si>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</si>
  <si>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</si>
  <si>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</si>
  <si>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</si>
  <si>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</si>
  <si>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</si>
  <si>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</si>
  <si>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</si>
  <si>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</si>
  <si>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</si>
  <si>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</si>
  <si>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</si>
  <si>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</si>
  <si>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</si>
  <si>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</si>
  <si>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</si>
  <si>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</si>
  <si>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</si>
  <si>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</si>
  <si>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</si>
  <si>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</si>
  <si>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</si>
  <si>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</si>
  <si>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</si>
  <si>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</si>
  <si>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</si>
  <si>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</si>
  <si>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</si>
  <si>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</si>
  <si>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</si>
  <si>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</si>
  <si>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</si>
  <si>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</si>
  <si>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</si>
  <si>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</si>
  <si>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</si>
  <si>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</si>
  <si>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</si>
  <si>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</si>
  <si>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</si>
  <si>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</si>
  <si>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</si>
  <si>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</si>
  <si>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</si>
  <si>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</si>
  <si>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</si>
  <si>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</si>
  <si>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</si>
  <si>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</si>
  <si>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</si>
  <si>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</si>
  <si>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</si>
  <si>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</si>
  <si>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</si>
  <si>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</si>
  <si>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</si>
  <si>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</si>
  <si>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</si>
  <si>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</si>
  <si>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</si>
  <si>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</si>
  <si>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</si>
  <si>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</si>
  <si>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</si>
  <si>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</si>
  <si>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</si>
  <si>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</si>
  <si>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</si>
  <si>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</si>
  <si>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</si>
  <si>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</si>
  <si>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</si>
  <si>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</si>
  <si>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</si>
  <si>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</si>
  <si>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</si>
  <si>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</si>
  <si>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</si>
  <si>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</si>
  <si>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</si>
  <si>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</si>
  <si>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</si>
  <si>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</si>
  <si>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</si>
  <si>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</si>
  <si>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</si>
  <si>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</si>
  <si>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</si>
  <si>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</si>
  <si>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</si>
  <si>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</si>
  <si>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</si>
  <si>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</si>
  <si>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</si>
  <si>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</si>
  <si>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</si>
  <si>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</si>
  <si>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</si>
  <si>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</si>
  <si>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</si>
  <si>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</si>
  <si>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</si>
  <si>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</si>
  <si>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</si>
  <si>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</si>
  <si>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</si>
  <si>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</si>
  <si>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</si>
  <si>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</si>
  <si>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</si>
  <si>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</si>
  <si>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</si>
  <si>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</si>
  <si>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</si>
  <si>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</si>
  <si>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</si>
  <si>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</si>
  <si>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</si>
  <si>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</si>
  <si>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</si>
  <si>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</si>
  <si>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</si>
  <si>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</si>
  <si>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</si>
  <si>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</si>
  <si>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</si>
  <si>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</si>
  <si>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</si>
  <si>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</si>
  <si>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</si>
  <si>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</si>
  <si>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</si>
  <si>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</si>
  <si>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</si>
  <si>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</si>
  <si>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</si>
  <si>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</si>
  <si>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</si>
  <si>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</si>
  <si>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</si>
  <si>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</si>
  <si>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</si>
  <si>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</si>
  <si>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</si>
  <si>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</si>
  <si>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</si>
  <si>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</si>
  <si>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</si>
  <si>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</si>
  <si>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</si>
  <si>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</si>
  <si>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</si>
  <si>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</si>
  <si>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</si>
  <si>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</si>
  <si>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</si>
  <si>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</si>
  <si>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</si>
  <si>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</si>
  <si>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</si>
  <si>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</si>
  <si>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</si>
  <si>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</si>
  <si>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</si>
  <si>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</si>
  <si>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</si>
  <si>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</si>
  <si>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</si>
  <si>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</si>
  <si>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</si>
  <si>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</si>
  <si>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</si>
  <si>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</si>
  <si>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</si>
  <si>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</si>
  <si>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</si>
  <si>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</si>
  <si>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</si>
  <si>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</si>
  <si>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</si>
  <si>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</si>
  <si>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</si>
  <si>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</si>
  <si>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</si>
  <si>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</si>
  <si>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</si>
  <si>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</si>
  <si>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</si>
  <si>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</si>
  <si>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</si>
  <si>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</si>
  <si>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</si>
  <si>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</si>
  <si>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</si>
  <si>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</si>
  <si>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</si>
  <si>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</si>
  <si>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</si>
  <si>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</si>
  <si>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</si>
  <si>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</si>
  <si>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</si>
  <si>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</si>
  <si>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</si>
  <si>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</si>
  <si>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</si>
  <si>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</si>
  <si>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</si>
  <si>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</si>
  <si>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</si>
  <si>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</si>
  <si>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</si>
  <si>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</si>
  <si>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</si>
  <si>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</si>
  <si>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</si>
  <si>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</si>
  <si>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</si>
  <si>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</si>
  <si>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</si>
  <si>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</si>
  <si>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</si>
  <si>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</si>
  <si>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</si>
  <si>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</si>
  <si>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</si>
  <si>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</si>
  <si>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</si>
  <si>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</si>
  <si>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</si>
  <si>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</si>
  <si>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</si>
  <si>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</si>
  <si>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</si>
  <si>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</si>
  <si>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</si>
  <si>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</si>
  <si>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</si>
  <si>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</si>
  <si>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</si>
  <si>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</si>
  <si>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</si>
  <si>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</si>
  <si>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</si>
  <si>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</si>
  <si>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</si>
  <si>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</si>
  <si>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</si>
  <si>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</si>
  <si>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</si>
  <si>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</si>
  <si>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</si>
  <si>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</si>
  <si>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</si>
  <si>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</si>
  <si>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</si>
  <si>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</si>
  <si>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</si>
  <si>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</si>
  <si>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</si>
  <si>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</si>
  <si>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</si>
  <si>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</si>
  <si>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</si>
  <si>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</si>
  <si>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</si>
  <si>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</si>
  <si>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</si>
  <si>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</si>
  <si>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</si>
  <si>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</si>
  <si>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</si>
  <si>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</si>
  <si>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</si>
  <si>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</si>
  <si>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</si>
  <si>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</si>
  <si>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</si>
  <si>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</si>
  <si>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</si>
  <si>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</si>
  <si>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</si>
  <si>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</si>
  <si>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</si>
  <si>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</si>
  <si>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</si>
  <si>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</si>
  <si>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</si>
  <si>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</si>
  <si>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</si>
  <si>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</si>
  <si>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</si>
  <si>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</si>
  <si>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</si>
  <si>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</si>
  <si>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</si>
  <si>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</si>
  <si>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</si>
  <si>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</si>
  <si>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</si>
  <si>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</si>
  <si>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</si>
  <si>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</si>
  <si>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</si>
  <si>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</si>
  <si>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</si>
  <si>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</si>
  <si>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</si>
  <si>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</si>
  <si>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</si>
  <si>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</si>
  <si>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</si>
  <si>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</si>
  <si>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</si>
  <si>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</si>
  <si>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</si>
  <si>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</si>
  <si>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</si>
  <si>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</si>
  <si>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</si>
  <si>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</si>
  <si>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</si>
  <si>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</si>
  <si>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</si>
  <si>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</si>
  <si>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</si>
  <si>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</si>
  <si>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</si>
  <si>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</si>
  <si>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</si>
  <si>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</si>
  <si>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</si>
  <si>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</si>
  <si>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</si>
  <si>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</si>
  <si>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</si>
  <si>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</si>
  <si>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</si>
  <si>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</si>
  <si>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</si>
  <si>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</si>
  <si>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</si>
  <si>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</si>
  <si>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</si>
  <si>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</si>
  <si>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</si>
  <si>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</si>
  <si>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</si>
  <si>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</si>
  <si>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</si>
  <si>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</si>
  <si>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</si>
  <si>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</si>
  <si>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</si>
  <si>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</si>
  <si>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</si>
  <si>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</si>
  <si>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</si>
  <si>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</si>
  <si>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</si>
  <si>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</si>
  <si>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МО "Гусевский городской округ"</t>
  </si>
  <si>
    <t>не относится</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</si>
  <si>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4/2019-ТЭК от 25.02.2019г.</t>
  </si>
  <si>
    <t>J_KGK_05</t>
  </si>
  <si>
    <t>Технические средства безопасности Гусевского филиала "Гусевская ТЭЦ"</t>
  </si>
  <si>
    <t>Сооружение соотвествуюещго периметрального ограждения Гусевской ТЭЦ с средствами видеонаблюдения и охранной сигнализации</t>
  </si>
  <si>
    <t>Факт 2018 года</t>
  </si>
  <si>
    <t>2025 год</t>
  </si>
  <si>
    <t>2026 год</t>
  </si>
  <si>
    <t>по состоянию на 01.01.2019</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</si>
  <si>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</si>
  <si>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</si>
  <si>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</si>
  <si>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проведение закупочных процедур</t>
  </si>
  <si>
    <t>Проведение конкурсных процедур на СМР</t>
  </si>
  <si>
    <t>Сметная стоимость проекта в ценах 4 кв. 2020 года с НДС, млн. руб.</t>
  </si>
  <si>
    <t>Год раскрытия информации: 2022 год</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</si>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</sst>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7" t="s">
        <v>589</v>
      </c>
      <c r="B5" s="257"/>
      <c r="C5" s="257"/>
      <c r="D5" s="126"/>
      <c r="E5" s="126"/>
      <c r="F5" s="126"/>
      <c r="G5" s="126"/>
      <c r="H5" s="126"/>
      <c r="I5" s="126"/>
      <c r="J5" s="126"/>
    </row>
    <row r="6" spans="1:22" s="8" customFormat="1" ht="18.75" x14ac:dyDescent="0.3">
      <c r="A6" s="12"/>
      <c r="H6" s="11"/>
    </row>
    <row r="7" spans="1:22" s="8" customFormat="1" ht="18.75" x14ac:dyDescent="0.2">
      <c r="A7" s="261" t="s">
        <v>10</v>
      </c>
      <c r="B7" s="261"/>
      <c r="C7" s="261"/>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2" t="s">
        <v>583</v>
      </c>
      <c r="B9" s="262"/>
      <c r="C9" s="262"/>
      <c r="D9" s="7"/>
      <c r="E9" s="7"/>
      <c r="F9" s="7"/>
      <c r="G9" s="7"/>
      <c r="H9" s="7"/>
      <c r="I9" s="10"/>
      <c r="J9" s="10"/>
      <c r="K9" s="10"/>
      <c r="L9" s="10"/>
      <c r="M9" s="10"/>
      <c r="N9" s="10"/>
      <c r="O9" s="10"/>
      <c r="P9" s="10"/>
      <c r="Q9" s="10"/>
      <c r="R9" s="10"/>
      <c r="S9" s="10"/>
      <c r="T9" s="10"/>
      <c r="U9" s="10"/>
      <c r="V9" s="10"/>
    </row>
    <row r="10" spans="1:22" s="8" customFormat="1" ht="18.75" x14ac:dyDescent="0.2">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60" t="s">
        <v>576</v>
      </c>
      <c r="B12" s="260"/>
      <c r="C12" s="260"/>
      <c r="D12" s="7"/>
      <c r="E12" s="7"/>
      <c r="F12" s="7"/>
      <c r="G12" s="7"/>
      <c r="H12" s="7"/>
      <c r="I12" s="10"/>
      <c r="J12" s="10"/>
      <c r="K12" s="10"/>
      <c r="L12" s="10"/>
      <c r="M12" s="10"/>
      <c r="N12" s="10"/>
      <c r="O12" s="10"/>
      <c r="P12" s="10"/>
      <c r="Q12" s="10"/>
      <c r="R12" s="10"/>
      <c r="S12" s="10"/>
      <c r="T12" s="10"/>
      <c r="U12" s="10"/>
      <c r="V12" s="10"/>
    </row>
    <row r="13" spans="1:22" s="8" customFormat="1" ht="18.75" x14ac:dyDescent="0.2">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2" t="s">
        <v>577</v>
      </c>
      <c r="B15" s="262"/>
      <c r="C15" s="262"/>
      <c r="D15" s="7"/>
      <c r="E15" s="7"/>
      <c r="F15" s="7"/>
      <c r="G15" s="7"/>
      <c r="H15" s="7"/>
      <c r="I15" s="7"/>
      <c r="J15" s="7"/>
      <c r="K15" s="7"/>
      <c r="L15" s="7"/>
      <c r="M15" s="7"/>
      <c r="N15" s="7"/>
      <c r="O15" s="7"/>
      <c r="P15" s="7"/>
      <c r="Q15" s="7"/>
      <c r="R15" s="7"/>
      <c r="S15" s="7"/>
      <c r="T15" s="7"/>
      <c r="U15" s="7"/>
      <c r="V15" s="7"/>
    </row>
    <row r="16" spans="1:22" s="3" customFormat="1" ht="15.75" x14ac:dyDescent="0.2">
      <c r="A16" s="258" t="s">
        <v>7</v>
      </c>
      <c r="B16" s="258"/>
      <c r="C16" s="258"/>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2" t="s">
        <v>357</v>
      </c>
      <c r="C22" s="23" t="s">
        <v>571</v>
      </c>
      <c r="D22" s="5"/>
      <c r="E22" s="5"/>
      <c r="F22" s="5"/>
      <c r="G22" s="5"/>
      <c r="H22" s="5"/>
      <c r="I22" s="4"/>
      <c r="J22" s="4"/>
      <c r="K22" s="4"/>
      <c r="L22" s="4"/>
      <c r="M22" s="4"/>
      <c r="N22" s="4"/>
      <c r="O22" s="4"/>
      <c r="P22" s="4"/>
      <c r="Q22" s="4"/>
      <c r="R22" s="4"/>
      <c r="S22" s="4"/>
    </row>
    <row r="23" spans="1:22" s="3" customFormat="1" ht="31.5" x14ac:dyDescent="0.2">
      <c r="A23" s="19" t="s">
        <v>64</v>
      </c>
      <c r="B23" s="22" t="s">
        <v>65</v>
      </c>
      <c r="C23" s="23" t="s">
        <v>572</v>
      </c>
      <c r="D23" s="5"/>
      <c r="E23" s="5"/>
      <c r="F23" s="5"/>
      <c r="G23" s="5"/>
      <c r="H23" s="5"/>
      <c r="I23" s="4"/>
      <c r="J23" s="4"/>
      <c r="K23" s="4"/>
      <c r="L23" s="4"/>
      <c r="M23" s="4"/>
      <c r="N23" s="4"/>
      <c r="O23" s="4"/>
      <c r="P23" s="4"/>
      <c r="Q23" s="4"/>
      <c r="R23" s="4"/>
      <c r="S23" s="4"/>
    </row>
    <row r="24" spans="1:22" s="3" customFormat="1" ht="18.75" x14ac:dyDescent="0.2">
      <c r="A24" s="254"/>
      <c r="B24" s="255"/>
      <c r="C24" s="256"/>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584</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573</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569</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574</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254"/>
      <c r="B39" s="255"/>
      <c r="C39" s="256"/>
    </row>
    <row r="40" spans="1:18" ht="63" x14ac:dyDescent="0.25">
      <c r="A40" s="19" t="s">
        <v>484</v>
      </c>
      <c r="B40" s="125" t="s">
        <v>537</v>
      </c>
      <c r="C40" s="203" t="s">
        <v>559</v>
      </c>
    </row>
    <row r="41" spans="1:18" ht="94.5" x14ac:dyDescent="0.25">
      <c r="A41" s="19" t="s">
        <v>496</v>
      </c>
      <c r="B41" s="125" t="s">
        <v>519</v>
      </c>
      <c r="C41" s="204" t="s">
        <v>559</v>
      </c>
    </row>
    <row r="42" spans="1:18" ht="63" x14ac:dyDescent="0.25">
      <c r="A42" s="19" t="s">
        <v>485</v>
      </c>
      <c r="B42" s="125" t="s">
        <v>534</v>
      </c>
      <c r="C42" s="204" t="s">
        <v>559</v>
      </c>
    </row>
    <row r="43" spans="1:18" ht="173.25" x14ac:dyDescent="0.25">
      <c r="A43" s="19" t="s">
        <v>499</v>
      </c>
      <c r="B43" s="125" t="s">
        <v>500</v>
      </c>
      <c r="C43" s="204" t="s">
        <v>559</v>
      </c>
    </row>
    <row r="44" spans="1:18" ht="94.5" x14ac:dyDescent="0.25">
      <c r="A44" s="19" t="s">
        <v>486</v>
      </c>
      <c r="B44" s="125" t="s">
        <v>525</v>
      </c>
      <c r="C44" s="204" t="s">
        <v>559</v>
      </c>
    </row>
    <row r="45" spans="1:18" ht="78.75" x14ac:dyDescent="0.25">
      <c r="A45" s="19" t="s">
        <v>520</v>
      </c>
      <c r="B45" s="125" t="s">
        <v>526</v>
      </c>
      <c r="C45" s="204" t="s">
        <v>559</v>
      </c>
    </row>
    <row r="46" spans="1:18" ht="94.5" x14ac:dyDescent="0.25">
      <c r="A46" s="19" t="s">
        <v>487</v>
      </c>
      <c r="B46" s="125" t="s">
        <v>527</v>
      </c>
      <c r="C46" s="204" t="s">
        <v>559</v>
      </c>
    </row>
    <row r="47" spans="1:18" ht="15.75" x14ac:dyDescent="0.25">
      <c r="A47" s="254"/>
      <c r="B47" s="255"/>
      <c r="C47" s="256"/>
    </row>
    <row r="48" spans="1:18" ht="47.25" x14ac:dyDescent="0.25">
      <c r="A48" s="19" t="s">
        <v>521</v>
      </c>
      <c r="B48" s="125" t="s">
        <v>535</v>
      </c>
      <c r="C48" s="205">
        <f>'6.2. Паспорт фин осв ввод'!D24</f>
        <v>19.019602039999999</v>
      </c>
    </row>
    <row r="49" spans="1:3" ht="47.25" x14ac:dyDescent="0.25">
      <c r="A49" s="19" t="s">
        <v>488</v>
      </c>
      <c r="B49" s="125" t="s">
        <v>536</v>
      </c>
      <c r="C49" s="205">
        <f>'6.2. Паспорт фин осв ввод'!D30</f>
        <v>16.507511536666669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zoomScale="70" zoomScaleNormal="70" zoomScaleSheetLayoutView="70" workbookViewId="0">
      <selection activeCell="H30" sqref="H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8" width="18.7109375" style="43" customWidth="1"/>
    <col min="9" max="9" width="12.85546875" style="43" customWidth="1"/>
    <col min="10" max="13" width="7.5703125" style="43" customWidth="1"/>
    <col min="14" max="14" width="11.42578125" style="43" customWidth="1"/>
    <col min="15" max="17" width="7.5703125" style="43" customWidth="1"/>
    <col min="18" max="18" width="9.5703125" style="43" customWidth="1"/>
    <col min="19" max="21" width="7.5703125" style="43" customWidth="1"/>
    <col min="22" max="22" width="9.28515625" style="43" customWidth="1"/>
    <col min="23" max="25" width="7.5703125" style="43" customWidth="1"/>
    <col min="26" max="26" width="9.28515625" style="43" customWidth="1"/>
    <col min="27" max="29" width="7.5703125" style="43" customWidth="1"/>
    <col min="30" max="30" width="9.28515625" style="43" customWidth="1"/>
    <col min="31" max="33" width="7.5703125" style="43" customWidth="1"/>
    <col min="34" max="34" width="8.7109375" style="43" customWidth="1"/>
    <col min="35" max="37" width="7.5703125" style="43" customWidth="1"/>
    <col min="38" max="38" width="9.28515625" style="43" customWidth="1"/>
    <col min="39" max="41" width="7.5703125" style="43" customWidth="1"/>
    <col min="42" max="42" width="13.140625" style="43" customWidth="1"/>
    <col min="43" max="43" width="24.85546875" style="43" customWidth="1"/>
    <col min="44" max="16384" width="9.140625" style="43"/>
  </cols>
  <sheetData>
    <row r="1" spans="1:43" ht="18.75" x14ac:dyDescent="0.25">
      <c r="M1" s="25" t="s">
        <v>70</v>
      </c>
    </row>
    <row r="2" spans="1:43" ht="18.75" x14ac:dyDescent="0.3">
      <c r="M2" s="11" t="s">
        <v>11</v>
      </c>
    </row>
    <row r="3" spans="1:43" ht="18.75" x14ac:dyDescent="0.3">
      <c r="M3" s="11" t="s">
        <v>69</v>
      </c>
    </row>
    <row r="4" spans="1:43"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row>
    <row r="5" spans="1:43" ht="18.75" x14ac:dyDescent="0.3">
      <c r="AQ5" s="11"/>
    </row>
    <row r="6" spans="1:43" ht="18.75" x14ac:dyDescent="0.25">
      <c r="A6" s="324" t="s">
        <v>10</v>
      </c>
      <c r="B6" s="324"/>
      <c r="C6" s="324"/>
      <c r="D6" s="324"/>
      <c r="E6" s="324"/>
      <c r="F6" s="324"/>
      <c r="G6" s="324"/>
      <c r="H6" s="324"/>
      <c r="I6" s="324"/>
      <c r="J6" s="324"/>
      <c r="K6" s="324"/>
      <c r="L6" s="324"/>
      <c r="M6" s="324"/>
      <c r="N6" s="324"/>
      <c r="O6" s="324"/>
      <c r="P6" s="324"/>
      <c r="Q6" s="324"/>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row>
    <row r="7" spans="1:43" ht="18.75" x14ac:dyDescent="0.25">
      <c r="A7" s="176"/>
      <c r="B7" s="176"/>
      <c r="C7" s="176"/>
      <c r="D7" s="176"/>
      <c r="E7" s="176"/>
      <c r="F7" s="176"/>
      <c r="G7" s="176"/>
      <c r="H7" s="176"/>
      <c r="I7" s="176"/>
      <c r="J7" s="176"/>
      <c r="K7" s="176"/>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row>
    <row r="8" spans="1:43" x14ac:dyDescent="0.25">
      <c r="A8" s="322" t="str">
        <f>'1. паспорт местоположение'!A9:C9</f>
        <v xml:space="preserve">Акционерное общество "Калининградская генерирующая компания" </v>
      </c>
      <c r="B8" s="322"/>
      <c r="C8" s="322"/>
      <c r="D8" s="322"/>
      <c r="E8" s="322"/>
      <c r="F8" s="322"/>
      <c r="G8" s="322"/>
      <c r="H8" s="322"/>
      <c r="I8" s="322"/>
      <c r="J8" s="322"/>
      <c r="K8" s="322"/>
      <c r="L8" s="322"/>
      <c r="M8" s="322"/>
      <c r="N8" s="322"/>
      <c r="O8" s="322"/>
      <c r="P8" s="322"/>
      <c r="Q8" s="322"/>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row>
    <row r="9" spans="1:43" ht="18.75" customHeight="1" x14ac:dyDescent="0.25">
      <c r="A9" s="323" t="s">
        <v>9</v>
      </c>
      <c r="B9" s="323"/>
      <c r="C9" s="323"/>
      <c r="D9" s="323"/>
      <c r="E9" s="323"/>
      <c r="F9" s="323"/>
      <c r="G9" s="323"/>
      <c r="H9" s="323"/>
      <c r="I9" s="323"/>
      <c r="J9" s="323"/>
      <c r="K9" s="323"/>
      <c r="L9" s="323"/>
      <c r="M9" s="323"/>
      <c r="N9" s="323"/>
      <c r="O9" s="323"/>
      <c r="P9" s="323"/>
      <c r="Q9" s="323"/>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row>
    <row r="10" spans="1:43" ht="18.75" x14ac:dyDescent="0.25">
      <c r="A10" s="176"/>
      <c r="B10" s="176"/>
      <c r="C10" s="176"/>
      <c r="D10" s="176"/>
      <c r="E10" s="176"/>
      <c r="F10" s="176"/>
      <c r="G10" s="176"/>
      <c r="H10" s="176"/>
      <c r="I10" s="176"/>
      <c r="J10" s="176"/>
      <c r="K10" s="176"/>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row>
    <row r="11" spans="1:43" x14ac:dyDescent="0.25">
      <c r="A11" s="322" t="str">
        <f>'1. паспорт местоположение'!A12:C12</f>
        <v>J_KGK_05</v>
      </c>
      <c r="B11" s="322"/>
      <c r="C11" s="322"/>
      <c r="D11" s="322"/>
      <c r="E11" s="322"/>
      <c r="F11" s="322"/>
      <c r="G11" s="322"/>
      <c r="H11" s="322"/>
      <c r="I11" s="322"/>
      <c r="J11" s="322"/>
      <c r="K11" s="322"/>
      <c r="L11" s="322"/>
      <c r="M11" s="322"/>
      <c r="N11" s="322"/>
      <c r="O11" s="322"/>
      <c r="P11" s="322"/>
      <c r="Q11" s="322"/>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row>
    <row r="12" spans="1:43" x14ac:dyDescent="0.25">
      <c r="A12" s="323" t="s">
        <v>8</v>
      </c>
      <c r="B12" s="323"/>
      <c r="C12" s="323"/>
      <c r="D12" s="323"/>
      <c r="E12" s="323"/>
      <c r="F12" s="323"/>
      <c r="G12" s="323"/>
      <c r="H12" s="323"/>
      <c r="I12" s="323"/>
      <c r="J12" s="323"/>
      <c r="K12" s="323"/>
      <c r="L12" s="323"/>
      <c r="M12" s="323"/>
      <c r="N12" s="323"/>
      <c r="O12" s="323"/>
      <c r="P12" s="323"/>
      <c r="Q12" s="323"/>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row>
    <row r="13" spans="1:43" ht="16.5" customHeight="1" x14ac:dyDescent="0.3">
      <c r="A13" s="178"/>
      <c r="B13" s="178"/>
      <c r="C13" s="178"/>
      <c r="D13" s="178"/>
      <c r="E13" s="178"/>
      <c r="F13" s="178"/>
      <c r="G13" s="178"/>
      <c r="H13" s="178"/>
      <c r="I13" s="178"/>
      <c r="J13" s="178"/>
      <c r="K13" s="17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25">
      <c r="A14" s="322" t="str">
        <f>'1. паспорт местоположение'!A15:C15</f>
        <v>Технические средства безопасности Гусевского филиала "Гусевская ТЭЦ"</v>
      </c>
      <c r="B14" s="322"/>
      <c r="C14" s="322"/>
      <c r="D14" s="322"/>
      <c r="E14" s="322"/>
      <c r="F14" s="322"/>
      <c r="G14" s="322"/>
      <c r="H14" s="322"/>
      <c r="I14" s="322"/>
      <c r="J14" s="322"/>
      <c r="K14" s="322"/>
      <c r="L14" s="322"/>
      <c r="M14" s="322"/>
      <c r="N14" s="322"/>
      <c r="O14" s="322"/>
      <c r="P14" s="322"/>
      <c r="Q14" s="322"/>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row>
    <row r="15" spans="1:43" ht="15.75" customHeight="1" x14ac:dyDescent="0.25">
      <c r="A15" s="258" t="s">
        <v>7</v>
      </c>
      <c r="B15" s="258"/>
      <c r="C15" s="258"/>
      <c r="D15" s="258"/>
      <c r="E15" s="258"/>
      <c r="F15" s="258"/>
      <c r="G15" s="258"/>
      <c r="H15" s="258"/>
      <c r="I15" s="258"/>
      <c r="J15" s="258"/>
      <c r="K15" s="258"/>
      <c r="L15" s="258"/>
      <c r="M15" s="258"/>
      <c r="N15" s="258"/>
      <c r="O15" s="258"/>
      <c r="P15" s="258"/>
      <c r="Q15" s="258"/>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row>
    <row r="16" spans="1:43" x14ac:dyDescent="0.25">
      <c r="A16" s="195"/>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row>
    <row r="18" spans="1:46" x14ac:dyDescent="0.25">
      <c r="A18" s="325" t="s">
        <v>509</v>
      </c>
      <c r="B18" s="325"/>
      <c r="C18" s="325"/>
      <c r="D18" s="325"/>
      <c r="E18" s="325"/>
      <c r="F18" s="325"/>
      <c r="G18" s="325"/>
      <c r="H18" s="325"/>
      <c r="I18" s="325"/>
      <c r="J18" s="325"/>
      <c r="K18" s="325"/>
      <c r="L18" s="325"/>
      <c r="M18" s="325"/>
      <c r="N18" s="325"/>
      <c r="O18" s="325"/>
      <c r="P18" s="325"/>
      <c r="Q18" s="325"/>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row>
    <row r="20" spans="1:46" ht="33" customHeight="1" x14ac:dyDescent="0.25">
      <c r="A20" s="310" t="s">
        <v>194</v>
      </c>
      <c r="B20" s="310" t="s">
        <v>193</v>
      </c>
      <c r="C20" s="308" t="s">
        <v>192</v>
      </c>
      <c r="D20" s="308"/>
      <c r="E20" s="365" t="s">
        <v>191</v>
      </c>
      <c r="F20" s="366"/>
      <c r="G20" s="366"/>
      <c r="H20" s="367"/>
      <c r="I20" s="326" t="s">
        <v>579</v>
      </c>
      <c r="J20" s="320" t="s">
        <v>544</v>
      </c>
      <c r="K20" s="321"/>
      <c r="L20" s="321"/>
      <c r="M20" s="321"/>
      <c r="N20" s="320" t="s">
        <v>545</v>
      </c>
      <c r="O20" s="321"/>
      <c r="P20" s="321"/>
      <c r="Q20" s="321"/>
      <c r="R20" s="320" t="s">
        <v>561</v>
      </c>
      <c r="S20" s="321"/>
      <c r="T20" s="321"/>
      <c r="U20" s="321"/>
      <c r="V20" s="320" t="s">
        <v>562</v>
      </c>
      <c r="W20" s="321"/>
      <c r="X20" s="321"/>
      <c r="Y20" s="321"/>
      <c r="Z20" s="320" t="s">
        <v>563</v>
      </c>
      <c r="AA20" s="321"/>
      <c r="AB20" s="321"/>
      <c r="AC20" s="321"/>
      <c r="AD20" s="320" t="s">
        <v>564</v>
      </c>
      <c r="AE20" s="321"/>
      <c r="AF20" s="321"/>
      <c r="AG20" s="321"/>
      <c r="AH20" s="320" t="s">
        <v>580</v>
      </c>
      <c r="AI20" s="321"/>
      <c r="AJ20" s="321"/>
      <c r="AK20" s="321"/>
      <c r="AL20" s="320" t="s">
        <v>581</v>
      </c>
      <c r="AM20" s="321"/>
      <c r="AN20" s="321"/>
      <c r="AO20" s="321"/>
      <c r="AP20" s="329" t="s">
        <v>190</v>
      </c>
      <c r="AQ20" s="330"/>
      <c r="AR20" s="57"/>
      <c r="AS20" s="57"/>
      <c r="AT20" s="57"/>
    </row>
    <row r="21" spans="1:46" ht="99.75" customHeight="1" x14ac:dyDescent="0.25">
      <c r="A21" s="311"/>
      <c r="B21" s="311"/>
      <c r="C21" s="308"/>
      <c r="D21" s="308"/>
      <c r="E21" s="368"/>
      <c r="F21" s="369"/>
      <c r="G21" s="369"/>
      <c r="H21" s="370"/>
      <c r="I21" s="327"/>
      <c r="J21" s="316" t="s">
        <v>3</v>
      </c>
      <c r="K21" s="316"/>
      <c r="L21" s="316" t="s">
        <v>558</v>
      </c>
      <c r="M21" s="316"/>
      <c r="N21" s="316" t="s">
        <v>3</v>
      </c>
      <c r="O21" s="316"/>
      <c r="P21" s="316" t="s">
        <v>558</v>
      </c>
      <c r="Q21" s="316"/>
      <c r="R21" s="316" t="s">
        <v>3</v>
      </c>
      <c r="S21" s="316"/>
      <c r="T21" s="316" t="s">
        <v>558</v>
      </c>
      <c r="U21" s="316"/>
      <c r="V21" s="316" t="s">
        <v>3</v>
      </c>
      <c r="W21" s="316"/>
      <c r="X21" s="316" t="s">
        <v>188</v>
      </c>
      <c r="Y21" s="316"/>
      <c r="Z21" s="316" t="s">
        <v>3</v>
      </c>
      <c r="AA21" s="316"/>
      <c r="AB21" s="316" t="s">
        <v>188</v>
      </c>
      <c r="AC21" s="316"/>
      <c r="AD21" s="316" t="s">
        <v>3</v>
      </c>
      <c r="AE21" s="316"/>
      <c r="AF21" s="316" t="s">
        <v>188</v>
      </c>
      <c r="AG21" s="316"/>
      <c r="AH21" s="316" t="s">
        <v>3</v>
      </c>
      <c r="AI21" s="316"/>
      <c r="AJ21" s="316" t="s">
        <v>188</v>
      </c>
      <c r="AK21" s="316"/>
      <c r="AL21" s="316" t="s">
        <v>3</v>
      </c>
      <c r="AM21" s="316"/>
      <c r="AN21" s="316" t="s">
        <v>188</v>
      </c>
      <c r="AO21" s="316"/>
      <c r="AP21" s="331"/>
      <c r="AQ21" s="332"/>
    </row>
    <row r="22" spans="1:46" ht="89.25" customHeight="1" x14ac:dyDescent="0.25">
      <c r="A22" s="312"/>
      <c r="B22" s="312"/>
      <c r="C22" s="207" t="s">
        <v>3</v>
      </c>
      <c r="D22" s="207" t="s">
        <v>188</v>
      </c>
      <c r="E22" s="56" t="s">
        <v>582</v>
      </c>
      <c r="F22" s="56" t="s">
        <v>585</v>
      </c>
      <c r="G22" s="56" t="s">
        <v>590</v>
      </c>
      <c r="H22" s="56" t="s">
        <v>591</v>
      </c>
      <c r="I22" s="328"/>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133" t="s">
        <v>489</v>
      </c>
      <c r="AO22" s="133" t="s">
        <v>490</v>
      </c>
      <c r="AP22" s="207" t="s">
        <v>189</v>
      </c>
      <c r="AQ22" s="207" t="s">
        <v>188</v>
      </c>
    </row>
    <row r="23" spans="1:46" ht="19.5" customHeight="1" x14ac:dyDescent="0.25">
      <c r="A23" s="49">
        <v>1</v>
      </c>
      <c r="B23" s="49">
        <f>A23+1</f>
        <v>2</v>
      </c>
      <c r="C23" s="49">
        <f t="shared" ref="C23:AQ23" si="0">B23+1</f>
        <v>3</v>
      </c>
      <c r="D23" s="49">
        <f t="shared" si="0"/>
        <v>4</v>
      </c>
      <c r="E23" s="49">
        <f t="shared" si="0"/>
        <v>5</v>
      </c>
      <c r="F23" s="49">
        <f t="shared" si="0"/>
        <v>6</v>
      </c>
      <c r="G23" s="252">
        <f t="shared" ref="G23" si="1">F23+1</f>
        <v>7</v>
      </c>
      <c r="H23" s="252">
        <f t="shared" ref="H23:I23" si="2">G23+1</f>
        <v>8</v>
      </c>
      <c r="I23" s="252">
        <f t="shared" si="2"/>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c r="AQ23" s="49">
        <f t="shared" si="0"/>
        <v>43</v>
      </c>
    </row>
    <row r="24" spans="1:46" ht="47.25" customHeight="1" x14ac:dyDescent="0.25">
      <c r="A24" s="54">
        <v>1</v>
      </c>
      <c r="B24" s="53" t="s">
        <v>187</v>
      </c>
      <c r="C24" s="180">
        <f>E24</f>
        <v>19.019602039999999</v>
      </c>
      <c r="D24" s="180">
        <f>F24</f>
        <v>19.019602039999999</v>
      </c>
      <c r="E24" s="180">
        <f>AP24</f>
        <v>19.019602039999999</v>
      </c>
      <c r="F24" s="180">
        <f>AQ24</f>
        <v>19.019602039999999</v>
      </c>
      <c r="G24" s="180">
        <f>F24-P24</f>
        <v>17.21410204</v>
      </c>
      <c r="H24" s="180">
        <f>G24-T24</f>
        <v>0</v>
      </c>
      <c r="I24" s="180">
        <f t="shared" ref="I24:AN24" si="3">SUM(I25:I29)</f>
        <v>0</v>
      </c>
      <c r="J24" s="180">
        <f t="shared" ref="J24" si="4">SUM(J25:J29)</f>
        <v>0</v>
      </c>
      <c r="K24" s="180">
        <f t="shared" si="3"/>
        <v>0</v>
      </c>
      <c r="L24" s="180">
        <f t="shared" si="3"/>
        <v>0</v>
      </c>
      <c r="M24" s="180">
        <f t="shared" si="3"/>
        <v>0</v>
      </c>
      <c r="N24" s="180">
        <f t="shared" ref="N24" si="5">SUM(N25:N29)</f>
        <v>1.8055000000000001</v>
      </c>
      <c r="O24" s="180">
        <f t="shared" si="3"/>
        <v>0</v>
      </c>
      <c r="P24" s="180">
        <f t="shared" ref="P24" si="6">SUM(P25:P29)</f>
        <v>1.8055000000000001</v>
      </c>
      <c r="Q24" s="180">
        <f t="shared" si="3"/>
        <v>0</v>
      </c>
      <c r="R24" s="180">
        <f t="shared" si="3"/>
        <v>17.21410204</v>
      </c>
      <c r="S24" s="180">
        <f t="shared" si="3"/>
        <v>0</v>
      </c>
      <c r="T24" s="180">
        <f t="shared" ref="T24" si="7">SUM(T25:T29)</f>
        <v>17.21410204</v>
      </c>
      <c r="U24" s="180">
        <f t="shared" si="3"/>
        <v>0</v>
      </c>
      <c r="V24" s="180">
        <f t="shared" si="3"/>
        <v>0</v>
      </c>
      <c r="W24" s="180">
        <f t="shared" si="3"/>
        <v>0</v>
      </c>
      <c r="X24" s="180">
        <f t="shared" si="3"/>
        <v>0</v>
      </c>
      <c r="Y24" s="180">
        <f t="shared" si="3"/>
        <v>0</v>
      </c>
      <c r="Z24" s="180">
        <f t="shared" si="3"/>
        <v>0</v>
      </c>
      <c r="AA24" s="180">
        <f t="shared" si="3"/>
        <v>0</v>
      </c>
      <c r="AB24" s="180">
        <f t="shared" si="3"/>
        <v>0</v>
      </c>
      <c r="AC24" s="180">
        <f t="shared" si="3"/>
        <v>0</v>
      </c>
      <c r="AD24" s="180">
        <f t="shared" si="3"/>
        <v>0</v>
      </c>
      <c r="AE24" s="180">
        <f t="shared" si="3"/>
        <v>0</v>
      </c>
      <c r="AF24" s="180">
        <f t="shared" si="3"/>
        <v>0</v>
      </c>
      <c r="AG24" s="180">
        <f t="shared" si="3"/>
        <v>0</v>
      </c>
      <c r="AH24" s="180">
        <f t="shared" si="3"/>
        <v>0</v>
      </c>
      <c r="AI24" s="180">
        <f t="shared" si="3"/>
        <v>0</v>
      </c>
      <c r="AJ24" s="180">
        <f t="shared" si="3"/>
        <v>0</v>
      </c>
      <c r="AK24" s="180">
        <f t="shared" si="3"/>
        <v>0</v>
      </c>
      <c r="AL24" s="180">
        <f t="shared" si="3"/>
        <v>0</v>
      </c>
      <c r="AM24" s="180">
        <f t="shared" si="3"/>
        <v>0</v>
      </c>
      <c r="AN24" s="180">
        <f t="shared" si="3"/>
        <v>0</v>
      </c>
      <c r="AO24" s="180">
        <f>SUM(AO25:AO29)</f>
        <v>0</v>
      </c>
      <c r="AP24" s="179">
        <f>J24+N24+R24+V24+AL24+Z24+AD24+AH24</f>
        <v>19.019602039999999</v>
      </c>
      <c r="AQ24" s="179">
        <f>P24+T24</f>
        <v>19.019602039999999</v>
      </c>
    </row>
    <row r="25" spans="1:46" ht="24" customHeight="1" x14ac:dyDescent="0.25">
      <c r="A25" s="51" t="s">
        <v>186</v>
      </c>
      <c r="B25" s="32" t="s">
        <v>185</v>
      </c>
      <c r="C25" s="180">
        <f t="shared" ref="C25:D64" si="8">O25</f>
        <v>0</v>
      </c>
      <c r="D25" s="180">
        <f t="shared" si="8"/>
        <v>0</v>
      </c>
      <c r="E25" s="181">
        <v>0</v>
      </c>
      <c r="F25" s="181">
        <v>0</v>
      </c>
      <c r="G25" s="181">
        <f t="shared" ref="G25:G64" si="9">F25-P25</f>
        <v>0</v>
      </c>
      <c r="H25" s="181">
        <f t="shared" ref="H25:H64" si="10">G25-T25</f>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81">
        <v>0</v>
      </c>
      <c r="AP25" s="179">
        <f t="shared" ref="AP25:AP64" si="11">J25+N25+R25+V25+AL25+Z25+AD25+AH25</f>
        <v>0</v>
      </c>
      <c r="AQ25" s="179">
        <f t="shared" ref="AQ25:AQ64" si="12">D25</f>
        <v>0</v>
      </c>
    </row>
    <row r="26" spans="1:46" x14ac:dyDescent="0.25">
      <c r="A26" s="51" t="s">
        <v>184</v>
      </c>
      <c r="B26" s="32" t="s">
        <v>183</v>
      </c>
      <c r="C26" s="180">
        <f t="shared" si="8"/>
        <v>0</v>
      </c>
      <c r="D26" s="180">
        <f t="shared" si="8"/>
        <v>0</v>
      </c>
      <c r="E26" s="181">
        <v>0</v>
      </c>
      <c r="F26" s="181">
        <v>0</v>
      </c>
      <c r="G26" s="181">
        <f t="shared" si="9"/>
        <v>0</v>
      </c>
      <c r="H26" s="181">
        <f t="shared" si="10"/>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81">
        <v>0</v>
      </c>
      <c r="AP26" s="179">
        <f t="shared" si="11"/>
        <v>0</v>
      </c>
      <c r="AQ26" s="179">
        <f t="shared" si="12"/>
        <v>0</v>
      </c>
    </row>
    <row r="27" spans="1:46" ht="31.5" x14ac:dyDescent="0.25">
      <c r="A27" s="51" t="s">
        <v>182</v>
      </c>
      <c r="B27" s="32" t="s">
        <v>445</v>
      </c>
      <c r="C27" s="180">
        <f>E27</f>
        <v>19.019602039999999</v>
      </c>
      <c r="D27" s="180">
        <f>F27</f>
        <v>19.019602039999999</v>
      </c>
      <c r="E27" s="181">
        <f>AP27</f>
        <v>19.019602039999999</v>
      </c>
      <c r="F27" s="181">
        <f>AQ27</f>
        <v>19.019602039999999</v>
      </c>
      <c r="G27" s="181">
        <f t="shared" si="9"/>
        <v>17.21410204</v>
      </c>
      <c r="H27" s="181">
        <f t="shared" si="10"/>
        <v>0</v>
      </c>
      <c r="I27" s="181">
        <v>0</v>
      </c>
      <c r="J27" s="181">
        <v>0</v>
      </c>
      <c r="K27" s="181">
        <v>0</v>
      </c>
      <c r="L27" s="181">
        <v>0</v>
      </c>
      <c r="M27" s="181">
        <v>0</v>
      </c>
      <c r="N27" s="181">
        <v>1.8055000000000001</v>
      </c>
      <c r="O27" s="181">
        <v>0</v>
      </c>
      <c r="P27" s="181">
        <v>1.8055000000000001</v>
      </c>
      <c r="Q27" s="181">
        <v>0</v>
      </c>
      <c r="R27" s="181">
        <v>17.21410204</v>
      </c>
      <c r="S27" s="181">
        <v>0</v>
      </c>
      <c r="T27" s="181">
        <v>17.21410204</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81">
        <v>0</v>
      </c>
      <c r="AP27" s="179">
        <f t="shared" si="11"/>
        <v>19.019602039999999</v>
      </c>
      <c r="AQ27" s="179">
        <f>P27+T27</f>
        <v>19.019602039999999</v>
      </c>
    </row>
    <row r="28" spans="1:46" x14ac:dyDescent="0.25">
      <c r="A28" s="51" t="s">
        <v>181</v>
      </c>
      <c r="B28" s="32" t="s">
        <v>546</v>
      </c>
      <c r="C28" s="180">
        <f t="shared" si="8"/>
        <v>0</v>
      </c>
      <c r="D28" s="180">
        <f t="shared" si="8"/>
        <v>0</v>
      </c>
      <c r="E28" s="181">
        <v>0</v>
      </c>
      <c r="F28" s="181">
        <v>0</v>
      </c>
      <c r="G28" s="181">
        <f t="shared" si="9"/>
        <v>0</v>
      </c>
      <c r="H28" s="181">
        <f t="shared" si="10"/>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81">
        <v>0</v>
      </c>
      <c r="AP28" s="179">
        <f t="shared" si="11"/>
        <v>0</v>
      </c>
      <c r="AQ28" s="179">
        <f t="shared" si="12"/>
        <v>0</v>
      </c>
    </row>
    <row r="29" spans="1:46" x14ac:dyDescent="0.25">
      <c r="A29" s="51" t="s">
        <v>180</v>
      </c>
      <c r="B29" s="55" t="s">
        <v>179</v>
      </c>
      <c r="C29" s="180">
        <f t="shared" si="8"/>
        <v>0</v>
      </c>
      <c r="D29" s="180">
        <f t="shared" si="8"/>
        <v>0</v>
      </c>
      <c r="E29" s="181">
        <v>0</v>
      </c>
      <c r="F29" s="181">
        <v>0</v>
      </c>
      <c r="G29" s="181">
        <f t="shared" si="9"/>
        <v>0</v>
      </c>
      <c r="H29" s="181">
        <f t="shared" si="10"/>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81">
        <v>0</v>
      </c>
      <c r="AP29" s="179">
        <f t="shared" si="11"/>
        <v>0</v>
      </c>
      <c r="AQ29" s="179">
        <f t="shared" si="12"/>
        <v>0</v>
      </c>
    </row>
    <row r="30" spans="1:46" ht="47.25" x14ac:dyDescent="0.25">
      <c r="A30" s="54" t="s">
        <v>64</v>
      </c>
      <c r="B30" s="53" t="s">
        <v>178</v>
      </c>
      <c r="C30" s="180">
        <f>E30</f>
        <v>16.507511536666669</v>
      </c>
      <c r="D30" s="180">
        <f>F30</f>
        <v>16.507511536666669</v>
      </c>
      <c r="E30" s="179">
        <f>AP30</f>
        <v>16.507511536666669</v>
      </c>
      <c r="F30" s="179">
        <f>AQ30</f>
        <v>16.507511536666669</v>
      </c>
      <c r="G30" s="179">
        <f t="shared" si="9"/>
        <v>7.3887858666666695</v>
      </c>
      <c r="H30" s="179">
        <f t="shared" si="10"/>
        <v>0</v>
      </c>
      <c r="I30" s="179">
        <v>0</v>
      </c>
      <c r="J30" s="179">
        <f t="shared" ref="J30" si="13">SUM(J31:J34)</f>
        <v>0</v>
      </c>
      <c r="K30" s="179">
        <f t="shared" ref="K30:AO30" si="14">SUM(K31:K34)</f>
        <v>0</v>
      </c>
      <c r="L30" s="179">
        <f t="shared" si="14"/>
        <v>0</v>
      </c>
      <c r="M30" s="179">
        <f t="shared" si="14"/>
        <v>0</v>
      </c>
      <c r="N30" s="179">
        <f t="shared" ref="N30" si="15">SUM(N31:N34)</f>
        <v>9.1187256699999999</v>
      </c>
      <c r="O30" s="179">
        <f t="shared" si="14"/>
        <v>0</v>
      </c>
      <c r="P30" s="179">
        <f t="shared" si="14"/>
        <v>9.1187256699999999</v>
      </c>
      <c r="Q30" s="179">
        <f t="shared" si="14"/>
        <v>0</v>
      </c>
      <c r="R30" s="179">
        <f t="shared" si="14"/>
        <v>7.3887858666666704</v>
      </c>
      <c r="S30" s="179">
        <f t="shared" si="14"/>
        <v>0</v>
      </c>
      <c r="T30" s="179">
        <f t="shared" ref="T30" si="16">SUM(T31:T34)</f>
        <v>7.3887858666666704</v>
      </c>
      <c r="U30" s="179">
        <f t="shared" si="14"/>
        <v>0</v>
      </c>
      <c r="V30" s="179">
        <f t="shared" si="14"/>
        <v>0</v>
      </c>
      <c r="W30" s="179">
        <f t="shared" si="14"/>
        <v>0</v>
      </c>
      <c r="X30" s="179">
        <f t="shared" si="14"/>
        <v>0</v>
      </c>
      <c r="Y30" s="179">
        <f t="shared" si="14"/>
        <v>0</v>
      </c>
      <c r="Z30" s="179">
        <f t="shared" si="14"/>
        <v>0</v>
      </c>
      <c r="AA30" s="179">
        <f t="shared" si="14"/>
        <v>0</v>
      </c>
      <c r="AB30" s="179">
        <f t="shared" si="14"/>
        <v>0</v>
      </c>
      <c r="AC30" s="179">
        <f t="shared" si="14"/>
        <v>0</v>
      </c>
      <c r="AD30" s="179">
        <f t="shared" si="14"/>
        <v>0</v>
      </c>
      <c r="AE30" s="179">
        <f t="shared" si="14"/>
        <v>0</v>
      </c>
      <c r="AF30" s="179">
        <f t="shared" si="14"/>
        <v>0</v>
      </c>
      <c r="AG30" s="179">
        <f t="shared" si="14"/>
        <v>0</v>
      </c>
      <c r="AH30" s="179">
        <f t="shared" si="14"/>
        <v>0</v>
      </c>
      <c r="AI30" s="179">
        <f t="shared" si="14"/>
        <v>0</v>
      </c>
      <c r="AJ30" s="179">
        <f t="shared" si="14"/>
        <v>0</v>
      </c>
      <c r="AK30" s="179">
        <f t="shared" si="14"/>
        <v>0</v>
      </c>
      <c r="AL30" s="179">
        <f t="shared" si="14"/>
        <v>0</v>
      </c>
      <c r="AM30" s="179">
        <f t="shared" si="14"/>
        <v>0</v>
      </c>
      <c r="AN30" s="179">
        <f t="shared" si="14"/>
        <v>0</v>
      </c>
      <c r="AO30" s="179">
        <f t="shared" si="14"/>
        <v>0</v>
      </c>
      <c r="AP30" s="179">
        <f>SUM(AP31:AP34)</f>
        <v>16.507511536666669</v>
      </c>
      <c r="AQ30" s="179">
        <f>P30+T30</f>
        <v>16.507511536666669</v>
      </c>
    </row>
    <row r="31" spans="1:46" x14ac:dyDescent="0.25">
      <c r="A31" s="54" t="s">
        <v>177</v>
      </c>
      <c r="B31" s="32" t="s">
        <v>176</v>
      </c>
      <c r="C31" s="180">
        <f t="shared" si="8"/>
        <v>0</v>
      </c>
      <c r="D31" s="180">
        <f t="shared" si="8"/>
        <v>0</v>
      </c>
      <c r="E31" s="188">
        <v>0</v>
      </c>
      <c r="F31" s="188">
        <v>0</v>
      </c>
      <c r="G31" s="188">
        <f t="shared" si="9"/>
        <v>0</v>
      </c>
      <c r="H31" s="188">
        <f t="shared" si="10"/>
        <v>0</v>
      </c>
      <c r="I31" s="181">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88">
        <v>0</v>
      </c>
      <c r="AP31" s="179">
        <f t="shared" si="11"/>
        <v>0</v>
      </c>
      <c r="AQ31" s="179">
        <f t="shared" si="12"/>
        <v>0</v>
      </c>
    </row>
    <row r="32" spans="1:46" ht="31.5" x14ac:dyDescent="0.25">
      <c r="A32" s="54" t="s">
        <v>175</v>
      </c>
      <c r="B32" s="32" t="s">
        <v>174</v>
      </c>
      <c r="C32" s="180">
        <f>E32</f>
        <v>16.507511536666669</v>
      </c>
      <c r="D32" s="180">
        <f>F32</f>
        <v>16.507511536666669</v>
      </c>
      <c r="E32" s="188">
        <f>AP32</f>
        <v>16.507511536666669</v>
      </c>
      <c r="F32" s="188">
        <f>AQ32</f>
        <v>16.507511536666669</v>
      </c>
      <c r="G32" s="188">
        <f t="shared" si="9"/>
        <v>7.3887858666666695</v>
      </c>
      <c r="H32" s="188">
        <f t="shared" si="10"/>
        <v>0</v>
      </c>
      <c r="I32" s="181">
        <v>0</v>
      </c>
      <c r="J32" s="188">
        <v>0</v>
      </c>
      <c r="K32" s="188">
        <v>0</v>
      </c>
      <c r="L32" s="188">
        <v>0</v>
      </c>
      <c r="M32" s="188">
        <v>0</v>
      </c>
      <c r="N32" s="188">
        <v>9.1187256699999999</v>
      </c>
      <c r="O32" s="188">
        <v>0</v>
      </c>
      <c r="P32" s="188">
        <v>9.1187256699999999</v>
      </c>
      <c r="Q32" s="188">
        <v>0</v>
      </c>
      <c r="R32" s="188">
        <v>7.3887858666666704</v>
      </c>
      <c r="S32" s="188">
        <v>0</v>
      </c>
      <c r="T32" s="188">
        <v>7.3887858666666704</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88">
        <v>0</v>
      </c>
      <c r="AP32" s="179">
        <f>J32+N32+R32+V32+AL32+Z32+AD32+AH32</f>
        <v>16.507511536666669</v>
      </c>
      <c r="AQ32" s="179">
        <f>P32+T32</f>
        <v>16.507511536666669</v>
      </c>
    </row>
    <row r="33" spans="1:43" x14ac:dyDescent="0.25">
      <c r="A33" s="54" t="s">
        <v>173</v>
      </c>
      <c r="B33" s="32" t="s">
        <v>172</v>
      </c>
      <c r="C33" s="180">
        <f t="shared" si="8"/>
        <v>0</v>
      </c>
      <c r="D33" s="180">
        <f t="shared" si="8"/>
        <v>0</v>
      </c>
      <c r="E33" s="188">
        <v>0</v>
      </c>
      <c r="F33" s="188">
        <v>0</v>
      </c>
      <c r="G33" s="188">
        <f t="shared" si="9"/>
        <v>0</v>
      </c>
      <c r="H33" s="188">
        <f t="shared" si="10"/>
        <v>0</v>
      </c>
      <c r="I33" s="181">
        <v>0</v>
      </c>
      <c r="J33" s="188">
        <v>0</v>
      </c>
      <c r="K33" s="188">
        <v>0</v>
      </c>
      <c r="L33" s="188">
        <v>0</v>
      </c>
      <c r="M33" s="188">
        <v>0</v>
      </c>
      <c r="N33" s="188">
        <v>0</v>
      </c>
      <c r="O33" s="188">
        <v>0</v>
      </c>
      <c r="P33" s="188">
        <v>0</v>
      </c>
      <c r="Q33" s="188">
        <v>0</v>
      </c>
      <c r="R33" s="188">
        <v>0</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88">
        <v>0</v>
      </c>
      <c r="AP33" s="179">
        <f t="shared" si="11"/>
        <v>0</v>
      </c>
      <c r="AQ33" s="179">
        <f t="shared" si="12"/>
        <v>0</v>
      </c>
    </row>
    <row r="34" spans="1:43" x14ac:dyDescent="0.25">
      <c r="A34" s="54" t="s">
        <v>171</v>
      </c>
      <c r="B34" s="32" t="s">
        <v>170</v>
      </c>
      <c r="C34" s="180">
        <f t="shared" si="8"/>
        <v>0</v>
      </c>
      <c r="D34" s="180">
        <f t="shared" si="8"/>
        <v>0</v>
      </c>
      <c r="E34" s="188">
        <v>0</v>
      </c>
      <c r="F34" s="188">
        <v>0</v>
      </c>
      <c r="G34" s="188">
        <f t="shared" si="9"/>
        <v>0</v>
      </c>
      <c r="H34" s="188">
        <f t="shared" si="10"/>
        <v>0</v>
      </c>
      <c r="I34" s="181">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88">
        <v>0</v>
      </c>
      <c r="AP34" s="179">
        <f t="shared" si="11"/>
        <v>0</v>
      </c>
      <c r="AQ34" s="179">
        <f t="shared" si="12"/>
        <v>0</v>
      </c>
    </row>
    <row r="35" spans="1:43" ht="31.5" x14ac:dyDescent="0.25">
      <c r="A35" s="54" t="s">
        <v>63</v>
      </c>
      <c r="B35" s="53" t="s">
        <v>169</v>
      </c>
      <c r="C35" s="180">
        <f t="shared" si="8"/>
        <v>0</v>
      </c>
      <c r="D35" s="180">
        <f t="shared" si="8"/>
        <v>0</v>
      </c>
      <c r="E35" s="179">
        <f t="shared" ref="E35:F35" si="17">SUM(E36:E42)</f>
        <v>0</v>
      </c>
      <c r="F35" s="179">
        <f t="shared" si="17"/>
        <v>0</v>
      </c>
      <c r="G35" s="179">
        <f t="shared" si="9"/>
        <v>0</v>
      </c>
      <c r="H35" s="179">
        <f t="shared" si="10"/>
        <v>0</v>
      </c>
      <c r="I35" s="179">
        <f t="shared" ref="I35:AP35" si="18">SUM(I36:I42)</f>
        <v>0</v>
      </c>
      <c r="J35" s="179">
        <f t="shared" ref="J35" si="19">SUM(J36:J42)</f>
        <v>0</v>
      </c>
      <c r="K35" s="179">
        <f t="shared" si="18"/>
        <v>0</v>
      </c>
      <c r="L35" s="179">
        <f t="shared" si="18"/>
        <v>0</v>
      </c>
      <c r="M35" s="179">
        <f t="shared" si="18"/>
        <v>0</v>
      </c>
      <c r="N35" s="179">
        <f t="shared" ref="N35" si="20">SUM(N36:N42)</f>
        <v>0</v>
      </c>
      <c r="O35" s="179">
        <f t="shared" si="18"/>
        <v>0</v>
      </c>
      <c r="P35" s="179">
        <f t="shared" si="18"/>
        <v>0</v>
      </c>
      <c r="Q35" s="179">
        <f t="shared" si="18"/>
        <v>0</v>
      </c>
      <c r="R35" s="179">
        <f t="shared" si="18"/>
        <v>0</v>
      </c>
      <c r="S35" s="179">
        <f t="shared" si="18"/>
        <v>0</v>
      </c>
      <c r="T35" s="179">
        <f t="shared" ref="T35" si="21">SUM(T36:T42)</f>
        <v>0</v>
      </c>
      <c r="U35" s="179">
        <f t="shared" si="18"/>
        <v>0</v>
      </c>
      <c r="V35" s="179">
        <f t="shared" si="18"/>
        <v>0</v>
      </c>
      <c r="W35" s="179">
        <f t="shared" si="18"/>
        <v>0</v>
      </c>
      <c r="X35" s="179">
        <f t="shared" si="18"/>
        <v>0</v>
      </c>
      <c r="Y35" s="179">
        <f t="shared" si="18"/>
        <v>0</v>
      </c>
      <c r="Z35" s="179">
        <f t="shared" si="18"/>
        <v>0</v>
      </c>
      <c r="AA35" s="179">
        <f t="shared" si="18"/>
        <v>0</v>
      </c>
      <c r="AB35" s="179">
        <f t="shared" si="18"/>
        <v>0</v>
      </c>
      <c r="AC35" s="179">
        <f t="shared" si="18"/>
        <v>0</v>
      </c>
      <c r="AD35" s="179">
        <f t="shared" si="18"/>
        <v>0</v>
      </c>
      <c r="AE35" s="179">
        <f t="shared" si="18"/>
        <v>0</v>
      </c>
      <c r="AF35" s="179">
        <f t="shared" si="18"/>
        <v>0</v>
      </c>
      <c r="AG35" s="179">
        <f t="shared" si="18"/>
        <v>0</v>
      </c>
      <c r="AH35" s="179">
        <f t="shared" si="18"/>
        <v>0</v>
      </c>
      <c r="AI35" s="179">
        <f t="shared" si="18"/>
        <v>0</v>
      </c>
      <c r="AJ35" s="179">
        <f t="shared" si="18"/>
        <v>0</v>
      </c>
      <c r="AK35" s="179">
        <f t="shared" si="18"/>
        <v>0</v>
      </c>
      <c r="AL35" s="179">
        <f t="shared" si="18"/>
        <v>0</v>
      </c>
      <c r="AM35" s="179">
        <f t="shared" si="18"/>
        <v>0</v>
      </c>
      <c r="AN35" s="179">
        <f t="shared" si="18"/>
        <v>0</v>
      </c>
      <c r="AO35" s="179">
        <f t="shared" si="18"/>
        <v>0</v>
      </c>
      <c r="AP35" s="179">
        <f t="shared" si="18"/>
        <v>0</v>
      </c>
      <c r="AQ35" s="179">
        <f t="shared" si="12"/>
        <v>0</v>
      </c>
    </row>
    <row r="36" spans="1:43" ht="31.5" x14ac:dyDescent="0.25">
      <c r="A36" s="51" t="s">
        <v>168</v>
      </c>
      <c r="B36" s="50" t="s">
        <v>167</v>
      </c>
      <c r="C36" s="180">
        <f t="shared" si="8"/>
        <v>0</v>
      </c>
      <c r="D36" s="180">
        <f t="shared" si="8"/>
        <v>0</v>
      </c>
      <c r="E36" s="181">
        <v>0</v>
      </c>
      <c r="F36" s="181">
        <v>0</v>
      </c>
      <c r="G36" s="181">
        <f t="shared" si="9"/>
        <v>0</v>
      </c>
      <c r="H36" s="181">
        <f t="shared" si="10"/>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81">
        <v>0</v>
      </c>
      <c r="AP36" s="179">
        <f t="shared" si="11"/>
        <v>0</v>
      </c>
      <c r="AQ36" s="179">
        <f t="shared" si="12"/>
        <v>0</v>
      </c>
    </row>
    <row r="37" spans="1:43" x14ac:dyDescent="0.25">
      <c r="A37" s="51" t="s">
        <v>166</v>
      </c>
      <c r="B37" s="50" t="s">
        <v>156</v>
      </c>
      <c r="C37" s="180">
        <f t="shared" si="8"/>
        <v>0</v>
      </c>
      <c r="D37" s="180">
        <f t="shared" si="8"/>
        <v>0</v>
      </c>
      <c r="E37" s="181">
        <v>0</v>
      </c>
      <c r="F37" s="181">
        <v>0</v>
      </c>
      <c r="G37" s="181">
        <f t="shared" si="9"/>
        <v>0</v>
      </c>
      <c r="H37" s="181">
        <f t="shared" si="10"/>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81">
        <v>0</v>
      </c>
      <c r="AP37" s="179">
        <f t="shared" si="11"/>
        <v>0</v>
      </c>
      <c r="AQ37" s="179">
        <f t="shared" si="12"/>
        <v>0</v>
      </c>
    </row>
    <row r="38" spans="1:43" x14ac:dyDescent="0.25">
      <c r="A38" s="51" t="s">
        <v>165</v>
      </c>
      <c r="B38" s="50" t="s">
        <v>154</v>
      </c>
      <c r="C38" s="180">
        <f t="shared" si="8"/>
        <v>0</v>
      </c>
      <c r="D38" s="180">
        <f t="shared" si="8"/>
        <v>0</v>
      </c>
      <c r="E38" s="181">
        <v>0</v>
      </c>
      <c r="F38" s="181">
        <v>0</v>
      </c>
      <c r="G38" s="181">
        <f t="shared" si="9"/>
        <v>0</v>
      </c>
      <c r="H38" s="181">
        <f t="shared" si="10"/>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81">
        <v>0</v>
      </c>
      <c r="AP38" s="179">
        <f t="shared" si="11"/>
        <v>0</v>
      </c>
      <c r="AQ38" s="179">
        <f t="shared" si="12"/>
        <v>0</v>
      </c>
    </row>
    <row r="39" spans="1:43" ht="31.5" x14ac:dyDescent="0.25">
      <c r="A39" s="51" t="s">
        <v>164</v>
      </c>
      <c r="B39" s="32" t="s">
        <v>152</v>
      </c>
      <c r="C39" s="180">
        <f t="shared" si="8"/>
        <v>0</v>
      </c>
      <c r="D39" s="180">
        <f t="shared" si="8"/>
        <v>0</v>
      </c>
      <c r="E39" s="181">
        <v>0</v>
      </c>
      <c r="F39" s="181">
        <v>0</v>
      </c>
      <c r="G39" s="181">
        <f t="shared" si="9"/>
        <v>0</v>
      </c>
      <c r="H39" s="181">
        <f t="shared" si="10"/>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81">
        <v>0</v>
      </c>
      <c r="AP39" s="179">
        <f t="shared" si="11"/>
        <v>0</v>
      </c>
      <c r="AQ39" s="179">
        <f t="shared" si="12"/>
        <v>0</v>
      </c>
    </row>
    <row r="40" spans="1:43" ht="31.5" x14ac:dyDescent="0.25">
      <c r="A40" s="51" t="s">
        <v>163</v>
      </c>
      <c r="B40" s="32" t="s">
        <v>150</v>
      </c>
      <c r="C40" s="180">
        <f t="shared" si="8"/>
        <v>0</v>
      </c>
      <c r="D40" s="180">
        <f t="shared" si="8"/>
        <v>0</v>
      </c>
      <c r="E40" s="181">
        <v>0</v>
      </c>
      <c r="F40" s="181">
        <v>0</v>
      </c>
      <c r="G40" s="181">
        <f t="shared" si="9"/>
        <v>0</v>
      </c>
      <c r="H40" s="181">
        <f t="shared" si="10"/>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81">
        <v>0</v>
      </c>
      <c r="AP40" s="179">
        <f t="shared" si="11"/>
        <v>0</v>
      </c>
      <c r="AQ40" s="179">
        <f t="shared" si="12"/>
        <v>0</v>
      </c>
    </row>
    <row r="41" spans="1:43" x14ac:dyDescent="0.25">
      <c r="A41" s="51" t="s">
        <v>162</v>
      </c>
      <c r="B41" s="32" t="s">
        <v>148</v>
      </c>
      <c r="C41" s="180">
        <f t="shared" si="8"/>
        <v>0</v>
      </c>
      <c r="D41" s="180">
        <f t="shared" si="8"/>
        <v>0</v>
      </c>
      <c r="E41" s="181">
        <v>0</v>
      </c>
      <c r="F41" s="181">
        <v>0</v>
      </c>
      <c r="G41" s="181">
        <f t="shared" si="9"/>
        <v>0</v>
      </c>
      <c r="H41" s="181">
        <f t="shared" si="10"/>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81">
        <v>0</v>
      </c>
      <c r="AP41" s="179">
        <f t="shared" si="11"/>
        <v>0</v>
      </c>
      <c r="AQ41" s="179">
        <f t="shared" si="12"/>
        <v>0</v>
      </c>
    </row>
    <row r="42" spans="1:43" ht="18.75" x14ac:dyDescent="0.25">
      <c r="A42" s="51" t="s">
        <v>161</v>
      </c>
      <c r="B42" s="50" t="s">
        <v>146</v>
      </c>
      <c r="C42" s="180">
        <f t="shared" si="8"/>
        <v>0</v>
      </c>
      <c r="D42" s="180">
        <f t="shared" si="8"/>
        <v>0</v>
      </c>
      <c r="E42" s="181">
        <v>0</v>
      </c>
      <c r="F42" s="181">
        <v>0</v>
      </c>
      <c r="G42" s="181">
        <f t="shared" si="9"/>
        <v>0</v>
      </c>
      <c r="H42" s="181">
        <f t="shared" si="10"/>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81">
        <v>0</v>
      </c>
      <c r="AP42" s="179">
        <f t="shared" si="11"/>
        <v>0</v>
      </c>
      <c r="AQ42" s="179">
        <f t="shared" si="12"/>
        <v>0</v>
      </c>
    </row>
    <row r="43" spans="1:43" x14ac:dyDescent="0.25">
      <c r="A43" s="54" t="s">
        <v>62</v>
      </c>
      <c r="B43" s="53" t="s">
        <v>160</v>
      </c>
      <c r="C43" s="180">
        <f>E43</f>
        <v>16.441011536666672</v>
      </c>
      <c r="D43" s="180">
        <f>F43</f>
        <v>16.441011536666672</v>
      </c>
      <c r="E43" s="179">
        <f>AP43</f>
        <v>16.441011536666672</v>
      </c>
      <c r="F43" s="179">
        <f>AQ43</f>
        <v>16.441011536666672</v>
      </c>
      <c r="G43" s="179">
        <f t="shared" si="9"/>
        <v>7.3887858666666713</v>
      </c>
      <c r="H43" s="179">
        <f t="shared" si="10"/>
        <v>0</v>
      </c>
      <c r="I43" s="179">
        <f t="shared" ref="I43:AP43" si="22">SUM(I44:I50)</f>
        <v>0</v>
      </c>
      <c r="J43" s="179">
        <f t="shared" ref="J43" si="23">SUM(J44:J50)</f>
        <v>0</v>
      </c>
      <c r="K43" s="179">
        <f t="shared" si="22"/>
        <v>0</v>
      </c>
      <c r="L43" s="179">
        <f t="shared" si="22"/>
        <v>0</v>
      </c>
      <c r="M43" s="179">
        <f t="shared" si="22"/>
        <v>0</v>
      </c>
      <c r="N43" s="179">
        <f>SUM(N44:N50)</f>
        <v>9.0522256700000003</v>
      </c>
      <c r="O43" s="179">
        <f t="shared" si="22"/>
        <v>0</v>
      </c>
      <c r="P43" s="179">
        <f>SUM(P44:P50)</f>
        <v>9.0522256700000003</v>
      </c>
      <c r="Q43" s="179">
        <f t="shared" ref="Q43:U43" si="24">SUM(Q44:Q50)</f>
        <v>0</v>
      </c>
      <c r="R43" s="179">
        <f t="shared" si="24"/>
        <v>7.3887858666666704</v>
      </c>
      <c r="S43" s="179">
        <f t="shared" si="24"/>
        <v>0</v>
      </c>
      <c r="T43" s="179">
        <f t="shared" ref="T43" si="25">SUM(T44:T50)</f>
        <v>7.3887858666666704</v>
      </c>
      <c r="U43" s="179">
        <f t="shared" si="24"/>
        <v>0</v>
      </c>
      <c r="V43" s="179">
        <f t="shared" si="22"/>
        <v>0</v>
      </c>
      <c r="W43" s="179">
        <f t="shared" si="22"/>
        <v>0</v>
      </c>
      <c r="X43" s="179">
        <f t="shared" si="22"/>
        <v>0</v>
      </c>
      <c r="Y43" s="179">
        <f t="shared" si="22"/>
        <v>0</v>
      </c>
      <c r="Z43" s="179">
        <f t="shared" si="22"/>
        <v>0</v>
      </c>
      <c r="AA43" s="179">
        <f t="shared" si="22"/>
        <v>0</v>
      </c>
      <c r="AB43" s="179">
        <f t="shared" si="22"/>
        <v>0</v>
      </c>
      <c r="AC43" s="179">
        <f t="shared" si="22"/>
        <v>0</v>
      </c>
      <c r="AD43" s="179">
        <f t="shared" si="22"/>
        <v>0</v>
      </c>
      <c r="AE43" s="179">
        <f t="shared" si="22"/>
        <v>0</v>
      </c>
      <c r="AF43" s="179">
        <f t="shared" si="22"/>
        <v>0</v>
      </c>
      <c r="AG43" s="179">
        <f t="shared" si="22"/>
        <v>0</v>
      </c>
      <c r="AH43" s="179">
        <f t="shared" si="22"/>
        <v>0</v>
      </c>
      <c r="AI43" s="179">
        <f t="shared" si="22"/>
        <v>0</v>
      </c>
      <c r="AJ43" s="179">
        <f t="shared" si="22"/>
        <v>0</v>
      </c>
      <c r="AK43" s="179">
        <f t="shared" si="22"/>
        <v>0</v>
      </c>
      <c r="AL43" s="179">
        <f t="shared" si="22"/>
        <v>0</v>
      </c>
      <c r="AM43" s="179">
        <f t="shared" si="22"/>
        <v>0</v>
      </c>
      <c r="AN43" s="179">
        <f t="shared" si="22"/>
        <v>0</v>
      </c>
      <c r="AO43" s="179">
        <f t="shared" si="22"/>
        <v>0</v>
      </c>
      <c r="AP43" s="179">
        <f t="shared" si="22"/>
        <v>16.441011536666672</v>
      </c>
      <c r="AQ43" s="179">
        <f>P43+T43</f>
        <v>16.441011536666672</v>
      </c>
    </row>
    <row r="44" spans="1:43" x14ac:dyDescent="0.25">
      <c r="A44" s="51" t="s">
        <v>159</v>
      </c>
      <c r="B44" s="32" t="s">
        <v>158</v>
      </c>
      <c r="C44" s="180">
        <f t="shared" si="8"/>
        <v>0</v>
      </c>
      <c r="D44" s="180">
        <f t="shared" si="8"/>
        <v>0</v>
      </c>
      <c r="E44" s="181">
        <v>0</v>
      </c>
      <c r="F44" s="181">
        <v>0</v>
      </c>
      <c r="G44" s="181">
        <f t="shared" si="9"/>
        <v>0</v>
      </c>
      <c r="H44" s="181">
        <f t="shared" si="10"/>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81">
        <v>0</v>
      </c>
      <c r="AP44" s="179">
        <f t="shared" si="11"/>
        <v>0</v>
      </c>
      <c r="AQ44" s="179">
        <f t="shared" si="12"/>
        <v>0</v>
      </c>
    </row>
    <row r="45" spans="1:43" x14ac:dyDescent="0.25">
      <c r="A45" s="51" t="s">
        <v>157</v>
      </c>
      <c r="B45" s="32" t="s">
        <v>156</v>
      </c>
      <c r="C45" s="180">
        <f t="shared" si="8"/>
        <v>0</v>
      </c>
      <c r="D45" s="180">
        <f t="shared" si="8"/>
        <v>0</v>
      </c>
      <c r="E45" s="181">
        <v>0</v>
      </c>
      <c r="F45" s="181">
        <v>0</v>
      </c>
      <c r="G45" s="181">
        <f t="shared" si="9"/>
        <v>0</v>
      </c>
      <c r="H45" s="181">
        <f t="shared" si="10"/>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81">
        <v>0</v>
      </c>
      <c r="AP45" s="179">
        <f t="shared" si="11"/>
        <v>0</v>
      </c>
      <c r="AQ45" s="179">
        <f t="shared" si="12"/>
        <v>0</v>
      </c>
    </row>
    <row r="46" spans="1:43" x14ac:dyDescent="0.25">
      <c r="A46" s="51" t="s">
        <v>155</v>
      </c>
      <c r="B46" s="32" t="s">
        <v>154</v>
      </c>
      <c r="C46" s="180">
        <f t="shared" si="8"/>
        <v>0</v>
      </c>
      <c r="D46" s="180">
        <f t="shared" si="8"/>
        <v>0</v>
      </c>
      <c r="E46" s="181">
        <v>0</v>
      </c>
      <c r="F46" s="181">
        <v>0</v>
      </c>
      <c r="G46" s="181">
        <f t="shared" si="9"/>
        <v>0</v>
      </c>
      <c r="H46" s="181">
        <f t="shared" si="10"/>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81">
        <v>0</v>
      </c>
      <c r="AP46" s="179">
        <f t="shared" si="11"/>
        <v>0</v>
      </c>
      <c r="AQ46" s="179">
        <f t="shared" si="12"/>
        <v>0</v>
      </c>
    </row>
    <row r="47" spans="1:43" ht="31.5" x14ac:dyDescent="0.25">
      <c r="A47" s="51" t="s">
        <v>153</v>
      </c>
      <c r="B47" s="32" t="s">
        <v>152</v>
      </c>
      <c r="C47" s="180">
        <f t="shared" si="8"/>
        <v>0</v>
      </c>
      <c r="D47" s="180">
        <f t="shared" si="8"/>
        <v>0</v>
      </c>
      <c r="E47" s="181">
        <v>0</v>
      </c>
      <c r="F47" s="181">
        <v>0</v>
      </c>
      <c r="G47" s="181">
        <f t="shared" si="9"/>
        <v>0</v>
      </c>
      <c r="H47" s="181">
        <f t="shared" si="10"/>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81">
        <v>0</v>
      </c>
      <c r="AP47" s="179">
        <f t="shared" si="11"/>
        <v>0</v>
      </c>
      <c r="AQ47" s="179">
        <f t="shared" si="12"/>
        <v>0</v>
      </c>
    </row>
    <row r="48" spans="1:43" ht="31.5" x14ac:dyDescent="0.25">
      <c r="A48" s="51" t="s">
        <v>151</v>
      </c>
      <c r="B48" s="32" t="s">
        <v>150</v>
      </c>
      <c r="C48" s="180">
        <f t="shared" si="8"/>
        <v>0</v>
      </c>
      <c r="D48" s="180">
        <f t="shared" si="8"/>
        <v>0</v>
      </c>
      <c r="E48" s="181">
        <v>0</v>
      </c>
      <c r="F48" s="181">
        <v>0</v>
      </c>
      <c r="G48" s="181">
        <f t="shared" si="9"/>
        <v>0</v>
      </c>
      <c r="H48" s="181">
        <f t="shared" si="10"/>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81">
        <v>0</v>
      </c>
      <c r="AP48" s="179">
        <f t="shared" si="11"/>
        <v>0</v>
      </c>
      <c r="AQ48" s="179">
        <f t="shared" si="12"/>
        <v>0</v>
      </c>
    </row>
    <row r="49" spans="1:43" x14ac:dyDescent="0.25">
      <c r="A49" s="51" t="s">
        <v>149</v>
      </c>
      <c r="B49" s="32" t="s">
        <v>148</v>
      </c>
      <c r="C49" s="180">
        <f t="shared" si="8"/>
        <v>0</v>
      </c>
      <c r="D49" s="180">
        <f t="shared" si="8"/>
        <v>0</v>
      </c>
      <c r="E49" s="181">
        <v>0</v>
      </c>
      <c r="F49" s="181">
        <v>0</v>
      </c>
      <c r="G49" s="181">
        <f t="shared" si="9"/>
        <v>0</v>
      </c>
      <c r="H49" s="181">
        <f t="shared" si="10"/>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81">
        <v>0</v>
      </c>
      <c r="AP49" s="179">
        <f t="shared" si="11"/>
        <v>0</v>
      </c>
      <c r="AQ49" s="179">
        <f t="shared" si="12"/>
        <v>0</v>
      </c>
    </row>
    <row r="50" spans="1:43" ht="18.75" x14ac:dyDescent="0.25">
      <c r="A50" s="51" t="s">
        <v>147</v>
      </c>
      <c r="B50" s="50" t="s">
        <v>146</v>
      </c>
      <c r="C50" s="180">
        <f>E50</f>
        <v>16.441011536666672</v>
      </c>
      <c r="D50" s="180">
        <f>F50</f>
        <v>16.441011536666672</v>
      </c>
      <c r="E50" s="181">
        <f>AP50</f>
        <v>16.441011536666672</v>
      </c>
      <c r="F50" s="181">
        <f>AQ50</f>
        <v>16.441011536666672</v>
      </c>
      <c r="G50" s="181">
        <f t="shared" si="9"/>
        <v>7.3887858666666713</v>
      </c>
      <c r="H50" s="181">
        <f t="shared" si="10"/>
        <v>0</v>
      </c>
      <c r="I50" s="181">
        <v>0</v>
      </c>
      <c r="J50" s="181">
        <v>0</v>
      </c>
      <c r="K50" s="181">
        <v>0</v>
      </c>
      <c r="L50" s="181">
        <v>0</v>
      </c>
      <c r="M50" s="181">
        <v>0</v>
      </c>
      <c r="N50" s="181">
        <v>9.0522256700000003</v>
      </c>
      <c r="O50" s="181">
        <v>0</v>
      </c>
      <c r="P50" s="181">
        <v>9.0522256700000003</v>
      </c>
      <c r="Q50" s="181">
        <v>0</v>
      </c>
      <c r="R50" s="188">
        <v>7.3887858666666704</v>
      </c>
      <c r="S50" s="181">
        <v>0</v>
      </c>
      <c r="T50" s="188">
        <v>7.3887858666666704</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81">
        <v>0</v>
      </c>
      <c r="AP50" s="179">
        <f t="shared" si="11"/>
        <v>16.441011536666672</v>
      </c>
      <c r="AQ50" s="179">
        <f>P50+T50</f>
        <v>16.441011536666672</v>
      </c>
    </row>
    <row r="51" spans="1:43" ht="35.25" customHeight="1" x14ac:dyDescent="0.25">
      <c r="A51" s="54" t="s">
        <v>60</v>
      </c>
      <c r="B51" s="53" t="s">
        <v>145</v>
      </c>
      <c r="C51" s="180">
        <f t="shared" si="8"/>
        <v>0</v>
      </c>
      <c r="D51" s="180">
        <f t="shared" si="8"/>
        <v>0</v>
      </c>
      <c r="E51" s="179">
        <v>0</v>
      </c>
      <c r="F51" s="179">
        <v>0</v>
      </c>
      <c r="G51" s="179">
        <f t="shared" si="9"/>
        <v>0</v>
      </c>
      <c r="H51" s="179">
        <f t="shared" si="10"/>
        <v>0</v>
      </c>
      <c r="I51" s="179">
        <v>0</v>
      </c>
      <c r="J51" s="179">
        <v>0</v>
      </c>
      <c r="K51" s="179">
        <v>0</v>
      </c>
      <c r="L51" s="179">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v>0</v>
      </c>
      <c r="AP51" s="179">
        <f t="shared" si="11"/>
        <v>0</v>
      </c>
      <c r="AQ51" s="179">
        <f t="shared" si="12"/>
        <v>0</v>
      </c>
    </row>
    <row r="52" spans="1:43" x14ac:dyDescent="0.25">
      <c r="A52" s="51" t="s">
        <v>144</v>
      </c>
      <c r="B52" s="32" t="s">
        <v>143</v>
      </c>
      <c r="C52" s="180">
        <f>E52</f>
        <v>16.441011536666672</v>
      </c>
      <c r="D52" s="180">
        <f>F52</f>
        <v>16.441011536666672</v>
      </c>
      <c r="E52" s="181">
        <f>AP52</f>
        <v>16.441011536666672</v>
      </c>
      <c r="F52" s="181">
        <f>AQ52</f>
        <v>16.441011536666672</v>
      </c>
      <c r="G52" s="181">
        <f t="shared" si="9"/>
        <v>7.3887858666666713</v>
      </c>
      <c r="H52" s="181">
        <f t="shared" si="10"/>
        <v>0</v>
      </c>
      <c r="I52" s="181">
        <v>0</v>
      </c>
      <c r="J52" s="181">
        <v>0</v>
      </c>
      <c r="K52" s="181">
        <v>0</v>
      </c>
      <c r="L52" s="181">
        <v>0</v>
      </c>
      <c r="M52" s="181">
        <v>0</v>
      </c>
      <c r="N52" s="181">
        <f>N50</f>
        <v>9.0522256700000003</v>
      </c>
      <c r="O52" s="181">
        <v>0</v>
      </c>
      <c r="P52" s="181">
        <f>P50</f>
        <v>9.0522256700000003</v>
      </c>
      <c r="Q52" s="181">
        <v>0</v>
      </c>
      <c r="R52" s="181">
        <f>R50</f>
        <v>7.3887858666666704</v>
      </c>
      <c r="S52" s="181">
        <v>0</v>
      </c>
      <c r="T52" s="181">
        <f>T50</f>
        <v>7.3887858666666704</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81">
        <v>0</v>
      </c>
      <c r="AP52" s="179">
        <f t="shared" si="11"/>
        <v>16.441011536666672</v>
      </c>
      <c r="AQ52" s="179">
        <f>P52+T52</f>
        <v>16.441011536666672</v>
      </c>
    </row>
    <row r="53" spans="1:43" x14ac:dyDescent="0.25">
      <c r="A53" s="51" t="s">
        <v>142</v>
      </c>
      <c r="B53" s="32" t="s">
        <v>136</v>
      </c>
      <c r="C53" s="180">
        <f t="shared" si="8"/>
        <v>0</v>
      </c>
      <c r="D53" s="180">
        <f t="shared" si="8"/>
        <v>0</v>
      </c>
      <c r="E53" s="188">
        <v>0</v>
      </c>
      <c r="F53" s="188">
        <v>0</v>
      </c>
      <c r="G53" s="188">
        <f t="shared" si="9"/>
        <v>0</v>
      </c>
      <c r="H53" s="188">
        <f t="shared" si="10"/>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88">
        <v>0</v>
      </c>
      <c r="AP53" s="179">
        <f t="shared" si="11"/>
        <v>0</v>
      </c>
      <c r="AQ53" s="179">
        <f t="shared" si="12"/>
        <v>0</v>
      </c>
    </row>
    <row r="54" spans="1:43" x14ac:dyDescent="0.25">
      <c r="A54" s="51" t="s">
        <v>141</v>
      </c>
      <c r="B54" s="50" t="s">
        <v>135</v>
      </c>
      <c r="C54" s="180">
        <f t="shared" si="8"/>
        <v>0</v>
      </c>
      <c r="D54" s="180">
        <f t="shared" si="8"/>
        <v>0</v>
      </c>
      <c r="E54" s="188">
        <v>0</v>
      </c>
      <c r="F54" s="188">
        <v>0</v>
      </c>
      <c r="G54" s="188">
        <f t="shared" si="9"/>
        <v>0</v>
      </c>
      <c r="H54" s="188">
        <f t="shared" si="10"/>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88">
        <v>0</v>
      </c>
      <c r="AP54" s="179">
        <f t="shared" si="11"/>
        <v>0</v>
      </c>
      <c r="AQ54" s="179">
        <f t="shared" si="12"/>
        <v>0</v>
      </c>
    </row>
    <row r="55" spans="1:43" x14ac:dyDescent="0.25">
      <c r="A55" s="51" t="s">
        <v>140</v>
      </c>
      <c r="B55" s="50" t="s">
        <v>134</v>
      </c>
      <c r="C55" s="180">
        <f t="shared" si="8"/>
        <v>0</v>
      </c>
      <c r="D55" s="180">
        <f t="shared" si="8"/>
        <v>0</v>
      </c>
      <c r="E55" s="188">
        <v>0</v>
      </c>
      <c r="F55" s="188">
        <v>0</v>
      </c>
      <c r="G55" s="188">
        <f t="shared" si="9"/>
        <v>0</v>
      </c>
      <c r="H55" s="188">
        <f t="shared" si="10"/>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88">
        <v>0</v>
      </c>
      <c r="AP55" s="179">
        <f t="shared" si="11"/>
        <v>0</v>
      </c>
      <c r="AQ55" s="179">
        <f t="shared" si="12"/>
        <v>0</v>
      </c>
    </row>
    <row r="56" spans="1:43" x14ac:dyDescent="0.25">
      <c r="A56" s="51" t="s">
        <v>139</v>
      </c>
      <c r="B56" s="50" t="s">
        <v>133</v>
      </c>
      <c r="C56" s="180">
        <f t="shared" si="8"/>
        <v>0</v>
      </c>
      <c r="D56" s="180">
        <f t="shared" si="8"/>
        <v>0</v>
      </c>
      <c r="E56" s="188">
        <v>0</v>
      </c>
      <c r="F56" s="188">
        <v>0</v>
      </c>
      <c r="G56" s="188">
        <f t="shared" si="9"/>
        <v>0</v>
      </c>
      <c r="H56" s="188">
        <f t="shared" si="10"/>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88">
        <v>0</v>
      </c>
      <c r="AP56" s="179">
        <f t="shared" si="11"/>
        <v>0</v>
      </c>
      <c r="AQ56" s="179">
        <f t="shared" si="12"/>
        <v>0</v>
      </c>
    </row>
    <row r="57" spans="1:43" ht="18.75" x14ac:dyDescent="0.25">
      <c r="A57" s="51" t="s">
        <v>138</v>
      </c>
      <c r="B57" s="50" t="s">
        <v>132</v>
      </c>
      <c r="C57" s="180">
        <f>D57</f>
        <v>1</v>
      </c>
      <c r="D57" s="180">
        <f t="shared" si="8"/>
        <v>1</v>
      </c>
      <c r="E57" s="188">
        <f>F57</f>
        <v>1</v>
      </c>
      <c r="F57" s="188">
        <f>D57</f>
        <v>1</v>
      </c>
      <c r="G57" s="188">
        <f t="shared" si="9"/>
        <v>0</v>
      </c>
      <c r="H57" s="188">
        <f t="shared" si="10"/>
        <v>0</v>
      </c>
      <c r="I57" s="188">
        <v>0</v>
      </c>
      <c r="J57" s="188">
        <v>0</v>
      </c>
      <c r="K57" s="188">
        <v>0</v>
      </c>
      <c r="L57" s="188">
        <v>0</v>
      </c>
      <c r="M57" s="188">
        <v>0</v>
      </c>
      <c r="N57" s="188">
        <v>1</v>
      </c>
      <c r="O57" s="188">
        <v>0</v>
      </c>
      <c r="P57" s="188">
        <v>1</v>
      </c>
      <c r="Q57" s="188">
        <v>0</v>
      </c>
      <c r="R57" s="188">
        <v>0</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88">
        <v>0</v>
      </c>
      <c r="AP57" s="179">
        <f t="shared" si="11"/>
        <v>1</v>
      </c>
      <c r="AQ57" s="179">
        <f t="shared" si="12"/>
        <v>1</v>
      </c>
    </row>
    <row r="58" spans="1:43" ht="36.75" customHeight="1" x14ac:dyDescent="0.25">
      <c r="A58" s="54" t="s">
        <v>59</v>
      </c>
      <c r="B58" s="70" t="s">
        <v>236</v>
      </c>
      <c r="C58" s="180">
        <f t="shared" ref="C58:C64" si="26">N58</f>
        <v>0</v>
      </c>
      <c r="D58" s="180">
        <f t="shared" si="8"/>
        <v>0</v>
      </c>
      <c r="E58" s="190">
        <v>0</v>
      </c>
      <c r="F58" s="190">
        <v>0</v>
      </c>
      <c r="G58" s="190">
        <f t="shared" si="9"/>
        <v>0</v>
      </c>
      <c r="H58" s="190">
        <f t="shared" si="1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v>0</v>
      </c>
      <c r="AC58" s="190">
        <v>0</v>
      </c>
      <c r="AD58" s="190">
        <v>0</v>
      </c>
      <c r="AE58" s="190">
        <v>0</v>
      </c>
      <c r="AF58" s="190">
        <v>0</v>
      </c>
      <c r="AG58" s="190">
        <v>0</v>
      </c>
      <c r="AH58" s="190">
        <v>0</v>
      </c>
      <c r="AI58" s="190">
        <v>0</v>
      </c>
      <c r="AJ58" s="190">
        <v>0</v>
      </c>
      <c r="AK58" s="190">
        <v>0</v>
      </c>
      <c r="AL58" s="190">
        <v>0</v>
      </c>
      <c r="AM58" s="190">
        <v>0</v>
      </c>
      <c r="AN58" s="190">
        <v>0</v>
      </c>
      <c r="AO58" s="190">
        <v>0</v>
      </c>
      <c r="AP58" s="179">
        <f t="shared" si="11"/>
        <v>0</v>
      </c>
      <c r="AQ58" s="179">
        <f t="shared" si="12"/>
        <v>0</v>
      </c>
    </row>
    <row r="59" spans="1:43" x14ac:dyDescent="0.25">
      <c r="A59" s="54" t="s">
        <v>57</v>
      </c>
      <c r="B59" s="53" t="s">
        <v>137</v>
      </c>
      <c r="C59" s="180">
        <f t="shared" si="26"/>
        <v>0</v>
      </c>
      <c r="D59" s="180">
        <f t="shared" si="8"/>
        <v>0</v>
      </c>
      <c r="E59" s="179">
        <v>0</v>
      </c>
      <c r="F59" s="179">
        <v>0</v>
      </c>
      <c r="G59" s="179">
        <f t="shared" si="9"/>
        <v>0</v>
      </c>
      <c r="H59" s="179">
        <f t="shared" si="10"/>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v>0</v>
      </c>
      <c r="AP59" s="179">
        <f t="shared" si="11"/>
        <v>0</v>
      </c>
      <c r="AQ59" s="179">
        <f t="shared" si="12"/>
        <v>0</v>
      </c>
    </row>
    <row r="60" spans="1:43" x14ac:dyDescent="0.25">
      <c r="A60" s="51" t="s">
        <v>230</v>
      </c>
      <c r="B60" s="52" t="s">
        <v>158</v>
      </c>
      <c r="C60" s="180">
        <f t="shared" si="26"/>
        <v>0</v>
      </c>
      <c r="D60" s="180">
        <f t="shared" si="8"/>
        <v>0</v>
      </c>
      <c r="E60" s="181">
        <v>0</v>
      </c>
      <c r="F60" s="181">
        <v>0</v>
      </c>
      <c r="G60" s="181">
        <f t="shared" si="9"/>
        <v>0</v>
      </c>
      <c r="H60" s="181">
        <f t="shared" si="10"/>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81">
        <v>0</v>
      </c>
      <c r="AP60" s="179">
        <f t="shared" si="11"/>
        <v>0</v>
      </c>
      <c r="AQ60" s="179">
        <f t="shared" si="12"/>
        <v>0</v>
      </c>
    </row>
    <row r="61" spans="1:43" x14ac:dyDescent="0.25">
      <c r="A61" s="51" t="s">
        <v>231</v>
      </c>
      <c r="B61" s="52" t="s">
        <v>156</v>
      </c>
      <c r="C61" s="180">
        <f t="shared" si="26"/>
        <v>0</v>
      </c>
      <c r="D61" s="180">
        <f t="shared" si="8"/>
        <v>0</v>
      </c>
      <c r="E61" s="181">
        <v>0</v>
      </c>
      <c r="F61" s="181">
        <v>0</v>
      </c>
      <c r="G61" s="181">
        <f t="shared" si="9"/>
        <v>0</v>
      </c>
      <c r="H61" s="181">
        <f t="shared" si="10"/>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81">
        <v>0</v>
      </c>
      <c r="AP61" s="179">
        <f t="shared" si="11"/>
        <v>0</v>
      </c>
      <c r="AQ61" s="179">
        <f t="shared" si="12"/>
        <v>0</v>
      </c>
    </row>
    <row r="62" spans="1:43" x14ac:dyDescent="0.25">
      <c r="A62" s="51" t="s">
        <v>232</v>
      </c>
      <c r="B62" s="52" t="s">
        <v>154</v>
      </c>
      <c r="C62" s="180">
        <f t="shared" si="26"/>
        <v>0</v>
      </c>
      <c r="D62" s="180">
        <f t="shared" si="8"/>
        <v>0</v>
      </c>
      <c r="E62" s="181">
        <v>0</v>
      </c>
      <c r="F62" s="181">
        <v>0</v>
      </c>
      <c r="G62" s="181">
        <f t="shared" si="9"/>
        <v>0</v>
      </c>
      <c r="H62" s="181">
        <f t="shared" si="10"/>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81">
        <v>0</v>
      </c>
      <c r="AP62" s="179">
        <f t="shared" si="11"/>
        <v>0</v>
      </c>
      <c r="AQ62" s="179">
        <f t="shared" si="12"/>
        <v>0</v>
      </c>
    </row>
    <row r="63" spans="1:43" x14ac:dyDescent="0.25">
      <c r="A63" s="51" t="s">
        <v>233</v>
      </c>
      <c r="B63" s="52" t="s">
        <v>235</v>
      </c>
      <c r="C63" s="180">
        <f t="shared" si="26"/>
        <v>0</v>
      </c>
      <c r="D63" s="180">
        <f t="shared" si="8"/>
        <v>0</v>
      </c>
      <c r="E63" s="181">
        <v>0</v>
      </c>
      <c r="F63" s="181">
        <v>0</v>
      </c>
      <c r="G63" s="181">
        <f t="shared" si="9"/>
        <v>0</v>
      </c>
      <c r="H63" s="181">
        <f t="shared" si="10"/>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81">
        <v>0</v>
      </c>
      <c r="AP63" s="179">
        <f t="shared" si="11"/>
        <v>0</v>
      </c>
      <c r="AQ63" s="179">
        <f t="shared" si="12"/>
        <v>0</v>
      </c>
    </row>
    <row r="64" spans="1:43" ht="18.75" x14ac:dyDescent="0.25">
      <c r="A64" s="51" t="s">
        <v>234</v>
      </c>
      <c r="B64" s="50" t="s">
        <v>132</v>
      </c>
      <c r="C64" s="180">
        <f t="shared" si="26"/>
        <v>0</v>
      </c>
      <c r="D64" s="180">
        <f t="shared" si="8"/>
        <v>0</v>
      </c>
      <c r="E64" s="181">
        <v>0</v>
      </c>
      <c r="F64" s="181">
        <v>0</v>
      </c>
      <c r="G64" s="181">
        <f t="shared" si="9"/>
        <v>0</v>
      </c>
      <c r="H64" s="181">
        <f t="shared" si="10"/>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81">
        <v>0</v>
      </c>
      <c r="AP64" s="179">
        <f t="shared" si="11"/>
        <v>0</v>
      </c>
      <c r="AQ64" s="179">
        <f t="shared" si="12"/>
        <v>0</v>
      </c>
    </row>
    <row r="65" spans="1:42" x14ac:dyDescent="0.25">
      <c r="A65" s="47"/>
      <c r="B65" s="48"/>
      <c r="C65" s="48"/>
      <c r="D65" s="48"/>
      <c r="E65" s="48"/>
      <c r="F65" s="48"/>
      <c r="G65" s="253"/>
      <c r="H65" s="253"/>
      <c r="I65" s="48"/>
      <c r="J65" s="48"/>
      <c r="K65" s="48"/>
      <c r="L65" s="48"/>
      <c r="M65" s="48"/>
      <c r="N65" s="47"/>
      <c r="O65" s="47"/>
    </row>
    <row r="66" spans="1:42" ht="54" customHeight="1" x14ac:dyDescent="0.25">
      <c r="B66" s="317"/>
      <c r="C66" s="317"/>
      <c r="D66" s="317"/>
      <c r="E66" s="317"/>
      <c r="F66" s="317"/>
      <c r="G66" s="317"/>
      <c r="H66" s="317"/>
      <c r="I66" s="317"/>
      <c r="J66" s="317"/>
      <c r="K66" s="317"/>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25">
      <c r="B68" s="317"/>
      <c r="C68" s="317"/>
      <c r="D68" s="317"/>
      <c r="E68" s="317"/>
      <c r="F68" s="317"/>
      <c r="G68" s="317"/>
      <c r="H68" s="317"/>
      <c r="I68" s="317"/>
      <c r="J68" s="317"/>
      <c r="K68" s="317"/>
      <c r="L68" s="44"/>
      <c r="M68" s="44"/>
    </row>
    <row r="70" spans="1:42" ht="36.75" customHeight="1" x14ac:dyDescent="0.25">
      <c r="B70" s="317"/>
      <c r="C70" s="317"/>
      <c r="D70" s="317"/>
      <c r="E70" s="317"/>
      <c r="F70" s="317"/>
      <c r="G70" s="317"/>
      <c r="H70" s="317"/>
      <c r="I70" s="317"/>
      <c r="J70" s="317"/>
      <c r="K70" s="317"/>
      <c r="L70" s="44"/>
      <c r="M70" s="44"/>
    </row>
    <row r="71" spans="1:42" x14ac:dyDescent="0.25">
      <c r="P71" s="45"/>
    </row>
    <row r="72" spans="1:42" ht="51" customHeight="1" x14ac:dyDescent="0.25">
      <c r="B72" s="317"/>
      <c r="C72" s="317"/>
      <c r="D72" s="317"/>
      <c r="E72" s="317"/>
      <c r="F72" s="317"/>
      <c r="G72" s="317"/>
      <c r="H72" s="317"/>
      <c r="I72" s="317"/>
      <c r="J72" s="317"/>
      <c r="K72" s="317"/>
      <c r="L72" s="44"/>
      <c r="M72" s="44"/>
      <c r="P72" s="45"/>
    </row>
    <row r="73" spans="1:42" ht="32.25" customHeight="1" x14ac:dyDescent="0.25">
      <c r="B73" s="317"/>
      <c r="C73" s="317"/>
      <c r="D73" s="317"/>
      <c r="E73" s="317"/>
      <c r="F73" s="317"/>
      <c r="G73" s="317"/>
      <c r="H73" s="317"/>
      <c r="I73" s="317"/>
      <c r="J73" s="317"/>
      <c r="K73" s="317"/>
      <c r="L73" s="44"/>
      <c r="M73" s="44"/>
    </row>
    <row r="74" spans="1:42" ht="51.75" customHeight="1" x14ac:dyDescent="0.25">
      <c r="B74" s="317"/>
      <c r="C74" s="317"/>
      <c r="D74" s="317"/>
      <c r="E74" s="317"/>
      <c r="F74" s="317"/>
      <c r="G74" s="317"/>
      <c r="H74" s="317"/>
      <c r="I74" s="317"/>
      <c r="J74" s="317"/>
      <c r="K74" s="317"/>
      <c r="L74" s="44"/>
      <c r="M74" s="44"/>
    </row>
    <row r="75" spans="1:42" ht="21.75" customHeight="1" x14ac:dyDescent="0.25">
      <c r="B75" s="319"/>
      <c r="C75" s="319"/>
      <c r="D75" s="319"/>
      <c r="E75" s="319"/>
      <c r="F75" s="319"/>
      <c r="G75" s="319"/>
      <c r="H75" s="319"/>
      <c r="I75" s="319"/>
      <c r="J75" s="319"/>
      <c r="K75" s="319"/>
      <c r="L75" s="130"/>
      <c r="M75" s="130"/>
    </row>
    <row r="76" spans="1:42" ht="23.25" customHeight="1" x14ac:dyDescent="0.25"/>
    <row r="77" spans="1:42" ht="18.75" customHeight="1" x14ac:dyDescent="0.25">
      <c r="B77" s="318"/>
      <c r="C77" s="318"/>
      <c r="D77" s="318"/>
      <c r="E77" s="318"/>
      <c r="F77" s="318"/>
      <c r="G77" s="318"/>
      <c r="H77" s="318"/>
      <c r="I77" s="318"/>
      <c r="J77" s="318"/>
      <c r="K77" s="318"/>
      <c r="L77" s="48"/>
      <c r="M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E20:H21"/>
    <mergeCell ref="Z21:AA21"/>
    <mergeCell ref="AB21:AC21"/>
    <mergeCell ref="AD20:AG20"/>
    <mergeCell ref="AD21:AE21"/>
    <mergeCell ref="AF21:AG21"/>
    <mergeCell ref="T21:U21"/>
    <mergeCell ref="V21:W21"/>
    <mergeCell ref="X21:Y21"/>
    <mergeCell ref="B66:K66"/>
    <mergeCell ref="B77:K77"/>
    <mergeCell ref="B68:K68"/>
    <mergeCell ref="B70:K70"/>
    <mergeCell ref="B72:K72"/>
    <mergeCell ref="B73:K73"/>
    <mergeCell ref="B74:K74"/>
    <mergeCell ref="B75:K75"/>
  </mergeCells>
  <conditionalFormatting sqref="I50:I64 AL25:AO29 AL36:AO42 AL44:AO64 K25:M64 O25:O64 V43:AP43 Q25:S42 I25:I44 Q58:Y64 Q44:S57 U44:Y57 U25:Y29 U36:Y42 U30:AP30 U35:AP35 U31:AO34">
    <cfRule type="cellIs" dxfId="24" priority="41" operator="notEqual">
      <formula>0</formula>
    </cfRule>
  </conditionalFormatting>
  <conditionalFormatting sqref="AL24:AO24 K24:M24 O24 Q24:S24 I24 C24:D64 U24:Y24">
    <cfRule type="cellIs" dxfId="23" priority="40" operator="notEqual">
      <formula>0</formula>
    </cfRule>
  </conditionalFormatting>
  <conditionalFormatting sqref="I45:I49">
    <cfRule type="cellIs" dxfId="22" priority="38" operator="notEqual">
      <formula>0</formula>
    </cfRule>
  </conditionalFormatting>
  <conditionalFormatting sqref="AP24:AQ24 AP31:AP34 AP36:AP42 AP44:AP64 AP25:AP29 AQ25:AQ64">
    <cfRule type="cellIs" dxfId="21" priority="36" operator="notEqual">
      <formula>0</formula>
    </cfRule>
  </conditionalFormatting>
  <conditionalFormatting sqref="Z25:AC29 Z36:AC42 Z44:AC64">
    <cfRule type="cellIs" dxfId="20" priority="30" operator="notEqual">
      <formula>0</formula>
    </cfRule>
  </conditionalFormatting>
  <conditionalFormatting sqref="Z24:AC24">
    <cfRule type="cellIs" dxfId="19" priority="29" operator="notEqual">
      <formula>0</formula>
    </cfRule>
  </conditionalFormatting>
  <conditionalFormatting sqref="AD25:AG29 AD36:AG42 AD44:AG64">
    <cfRule type="cellIs" dxfId="18" priority="28" operator="notEqual">
      <formula>0</formula>
    </cfRule>
  </conditionalFormatting>
  <conditionalFormatting sqref="AD24:AG24">
    <cfRule type="cellIs" dxfId="17" priority="27" operator="notEqual">
      <formula>0</formula>
    </cfRule>
  </conditionalFormatting>
  <conditionalFormatting sqref="AH25:AK29 AH36:AK42 AH44:AK64">
    <cfRule type="cellIs" dxfId="16" priority="26" operator="notEqual">
      <formula>0</formula>
    </cfRule>
  </conditionalFormatting>
  <conditionalFormatting sqref="AH24:AK24">
    <cfRule type="cellIs" dxfId="15" priority="25" operator="notEqual">
      <formula>0</formula>
    </cfRule>
  </conditionalFormatting>
  <conditionalFormatting sqref="J25:J64">
    <cfRule type="cellIs" dxfId="14" priority="18" operator="notEqual">
      <formula>0</formula>
    </cfRule>
  </conditionalFormatting>
  <conditionalFormatting sqref="J24">
    <cfRule type="cellIs" dxfId="13" priority="17" operator="notEqual">
      <formula>0</formula>
    </cfRule>
  </conditionalFormatting>
  <conditionalFormatting sqref="Q43:S43 P58:P64 U43">
    <cfRule type="cellIs" dxfId="12" priority="16" operator="notEqual">
      <formula>0</formula>
    </cfRule>
  </conditionalFormatting>
  <conditionalFormatting sqref="N25:N64">
    <cfRule type="cellIs" dxfId="11" priority="14" operator="notEqual">
      <formula>0</formula>
    </cfRule>
  </conditionalFormatting>
  <conditionalFormatting sqref="N24">
    <cfRule type="cellIs" dxfId="10" priority="13" operator="notEqual">
      <formula>0</formula>
    </cfRule>
  </conditionalFormatting>
  <conditionalFormatting sqref="E25:E64">
    <cfRule type="cellIs" dxfId="9" priority="12" operator="notEqual">
      <formula>0</formula>
    </cfRule>
  </conditionalFormatting>
  <conditionalFormatting sqref="E24:F24">
    <cfRule type="cellIs" dxfId="8" priority="11" operator="notEqual">
      <formula>0</formula>
    </cfRule>
  </conditionalFormatting>
  <conditionalFormatting sqref="F25:F64">
    <cfRule type="cellIs" dxfId="7" priority="10" operator="notEqual">
      <formula>0</formula>
    </cfRule>
  </conditionalFormatting>
  <conditionalFormatting sqref="P25:P57">
    <cfRule type="cellIs" dxfId="6" priority="7" operator="notEqual">
      <formula>0</formula>
    </cfRule>
  </conditionalFormatting>
  <conditionalFormatting sqref="P24">
    <cfRule type="cellIs" dxfId="5" priority="6" operator="notEqual">
      <formula>0</formula>
    </cfRule>
  </conditionalFormatting>
  <conditionalFormatting sqref="T25:T42 T44:T57">
    <cfRule type="cellIs" dxfId="4" priority="5" operator="notEqual">
      <formula>0</formula>
    </cfRule>
  </conditionalFormatting>
  <conditionalFormatting sqref="T24">
    <cfRule type="cellIs" dxfId="3" priority="4" operator="notEqual">
      <formula>0</formula>
    </cfRule>
  </conditionalFormatting>
  <conditionalFormatting sqref="T43">
    <cfRule type="cellIs" dxfId="2" priority="3" operator="notEqual">
      <formula>0</formula>
    </cfRule>
  </conditionalFormatting>
  <conditionalFormatting sqref="G24:H24">
    <cfRule type="cellIs" dxfId="1" priority="2" operator="notEqual">
      <formula>0</formula>
    </cfRule>
  </conditionalFormatting>
  <conditionalFormatting sqref="G25:H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263"/>
      <c r="Q9" s="263"/>
      <c r="R9" s="263"/>
      <c r="S9" s="263"/>
      <c r="T9" s="263"/>
      <c r="U9" s="26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3" t="str">
        <f>'1. паспорт местоположение'!A12:C12</f>
        <v>J_KGK_05</v>
      </c>
      <c r="B12" s="263"/>
      <c r="C12" s="263"/>
      <c r="D12" s="263"/>
      <c r="E12" s="263"/>
      <c r="F12" s="263"/>
      <c r="G12" s="263"/>
      <c r="H12" s="263"/>
      <c r="I12" s="263"/>
      <c r="J12" s="263"/>
      <c r="K12" s="263"/>
      <c r="L12" s="263"/>
      <c r="M12" s="263"/>
      <c r="N12" s="263"/>
      <c r="O12" s="263"/>
      <c r="P12" s="263"/>
      <c r="Q12" s="263"/>
      <c r="R12" s="263"/>
      <c r="S12" s="263"/>
      <c r="T12" s="263"/>
      <c r="U12" s="26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3" t="str">
        <f>'1. паспорт местоположение'!A15</f>
        <v>Технические средства безопасности Гусевского филиала "Гусевская ТЭЦ"</v>
      </c>
      <c r="B15" s="263"/>
      <c r="C15" s="263"/>
      <c r="D15" s="263"/>
      <c r="E15" s="263"/>
      <c r="F15" s="263"/>
      <c r="G15" s="263"/>
      <c r="H15" s="263"/>
      <c r="I15" s="263"/>
      <c r="J15" s="263"/>
      <c r="K15" s="263"/>
      <c r="L15" s="263"/>
      <c r="M15" s="263"/>
      <c r="N15" s="263"/>
      <c r="O15" s="263"/>
      <c r="P15" s="263"/>
      <c r="Q15" s="263"/>
      <c r="R15" s="263"/>
      <c r="S15" s="263"/>
      <c r="T15" s="263"/>
      <c r="U15" s="26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57" t="s">
        <v>522</v>
      </c>
      <c r="B21" s="357"/>
      <c r="C21" s="357"/>
      <c r="D21" s="357"/>
      <c r="E21" s="357"/>
      <c r="F21" s="357"/>
      <c r="G21" s="357"/>
      <c r="H21" s="357"/>
      <c r="I21" s="357"/>
      <c r="J21" s="357"/>
      <c r="K21" s="357"/>
      <c r="L21" s="357"/>
      <c r="M21" s="357"/>
      <c r="N21" s="357"/>
      <c r="O21" s="357"/>
      <c r="P21" s="357"/>
      <c r="Q21" s="357"/>
      <c r="R21" s="357"/>
      <c r="S21" s="357"/>
      <c r="T21" s="357"/>
      <c r="U21" s="357"/>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333" t="s">
        <v>53</v>
      </c>
      <c r="B22" s="336" t="s">
        <v>25</v>
      </c>
      <c r="C22" s="333" t="s">
        <v>52</v>
      </c>
      <c r="D22" s="333" t="s">
        <v>51</v>
      </c>
      <c r="E22" s="339" t="s">
        <v>533</v>
      </c>
      <c r="F22" s="340"/>
      <c r="G22" s="340"/>
      <c r="H22" s="340"/>
      <c r="I22" s="340"/>
      <c r="J22" s="340"/>
      <c r="K22" s="340"/>
      <c r="L22" s="341"/>
      <c r="M22" s="333" t="s">
        <v>50</v>
      </c>
      <c r="N22" s="333" t="s">
        <v>49</v>
      </c>
      <c r="O22" s="333" t="s">
        <v>48</v>
      </c>
      <c r="P22" s="348" t="s">
        <v>266</v>
      </c>
      <c r="Q22" s="348" t="s">
        <v>47</v>
      </c>
      <c r="R22" s="348" t="s">
        <v>46</v>
      </c>
      <c r="S22" s="348" t="s">
        <v>45</v>
      </c>
      <c r="T22" s="348"/>
      <c r="U22" s="349" t="s">
        <v>44</v>
      </c>
      <c r="V22" s="349" t="s">
        <v>43</v>
      </c>
      <c r="W22" s="348" t="s">
        <v>42</v>
      </c>
      <c r="X22" s="348" t="s">
        <v>41</v>
      </c>
      <c r="Y22" s="348" t="s">
        <v>40</v>
      </c>
      <c r="Z22" s="350"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53" t="s">
        <v>26</v>
      </c>
    </row>
    <row r="23" spans="1:48" ht="64.5" customHeight="1" x14ac:dyDescent="0.25">
      <c r="A23" s="334"/>
      <c r="B23" s="337"/>
      <c r="C23" s="334"/>
      <c r="D23" s="334"/>
      <c r="E23" s="342" t="s">
        <v>24</v>
      </c>
      <c r="F23" s="344" t="s">
        <v>136</v>
      </c>
      <c r="G23" s="344" t="s">
        <v>135</v>
      </c>
      <c r="H23" s="344" t="s">
        <v>134</v>
      </c>
      <c r="I23" s="351" t="s">
        <v>442</v>
      </c>
      <c r="J23" s="351" t="s">
        <v>443</v>
      </c>
      <c r="K23" s="351" t="s">
        <v>444</v>
      </c>
      <c r="L23" s="344" t="s">
        <v>81</v>
      </c>
      <c r="M23" s="334"/>
      <c r="N23" s="334"/>
      <c r="O23" s="334"/>
      <c r="P23" s="348"/>
      <c r="Q23" s="348"/>
      <c r="R23" s="348"/>
      <c r="S23" s="346" t="s">
        <v>3</v>
      </c>
      <c r="T23" s="346" t="s">
        <v>12</v>
      </c>
      <c r="U23" s="349"/>
      <c r="V23" s="349"/>
      <c r="W23" s="348"/>
      <c r="X23" s="348"/>
      <c r="Y23" s="348"/>
      <c r="Z23" s="348"/>
      <c r="AA23" s="348"/>
      <c r="AB23" s="348"/>
      <c r="AC23" s="348"/>
      <c r="AD23" s="348"/>
      <c r="AE23" s="348"/>
      <c r="AF23" s="348" t="s">
        <v>23</v>
      </c>
      <c r="AG23" s="348"/>
      <c r="AH23" s="348" t="s">
        <v>22</v>
      </c>
      <c r="AI23" s="348"/>
      <c r="AJ23" s="333" t="s">
        <v>21</v>
      </c>
      <c r="AK23" s="333" t="s">
        <v>20</v>
      </c>
      <c r="AL23" s="333" t="s">
        <v>19</v>
      </c>
      <c r="AM23" s="333" t="s">
        <v>18</v>
      </c>
      <c r="AN23" s="333" t="s">
        <v>17</v>
      </c>
      <c r="AO23" s="333" t="s">
        <v>16</v>
      </c>
      <c r="AP23" s="333" t="s">
        <v>15</v>
      </c>
      <c r="AQ23" s="355" t="s">
        <v>12</v>
      </c>
      <c r="AR23" s="348"/>
      <c r="AS23" s="348"/>
      <c r="AT23" s="348"/>
      <c r="AU23" s="348"/>
      <c r="AV23" s="354"/>
    </row>
    <row r="24" spans="1:48" ht="96.75" customHeight="1" x14ac:dyDescent="0.25">
      <c r="A24" s="335"/>
      <c r="B24" s="338"/>
      <c r="C24" s="335"/>
      <c r="D24" s="335"/>
      <c r="E24" s="343"/>
      <c r="F24" s="345"/>
      <c r="G24" s="345"/>
      <c r="H24" s="345"/>
      <c r="I24" s="352"/>
      <c r="J24" s="352"/>
      <c r="K24" s="352"/>
      <c r="L24" s="345"/>
      <c r="M24" s="335"/>
      <c r="N24" s="335"/>
      <c r="O24" s="335"/>
      <c r="P24" s="348"/>
      <c r="Q24" s="348"/>
      <c r="R24" s="348"/>
      <c r="S24" s="347"/>
      <c r="T24" s="347"/>
      <c r="U24" s="349"/>
      <c r="V24" s="349"/>
      <c r="W24" s="348"/>
      <c r="X24" s="348"/>
      <c r="Y24" s="348"/>
      <c r="Z24" s="348"/>
      <c r="AA24" s="348"/>
      <c r="AB24" s="348"/>
      <c r="AC24" s="348"/>
      <c r="AD24" s="348"/>
      <c r="AE24" s="348"/>
      <c r="AF24" s="122" t="s">
        <v>14</v>
      </c>
      <c r="AG24" s="122" t="s">
        <v>13</v>
      </c>
      <c r="AH24" s="123" t="s">
        <v>3</v>
      </c>
      <c r="AI24" s="123" t="s">
        <v>12</v>
      </c>
      <c r="AJ24" s="335"/>
      <c r="AK24" s="335"/>
      <c r="AL24" s="335"/>
      <c r="AM24" s="335"/>
      <c r="AN24" s="335"/>
      <c r="AO24" s="335"/>
      <c r="AP24" s="335"/>
      <c r="AQ24" s="356"/>
      <c r="AR24" s="348"/>
      <c r="AS24" s="348"/>
      <c r="AT24" s="348"/>
      <c r="AU24" s="348"/>
      <c r="AV24" s="35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3" sqref="B33"/>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4" t="str">
        <f>'1. паспорт местоположение'!A5:C5</f>
        <v>Год раскрытия информации: 2022 год</v>
      </c>
      <c r="B5" s="364"/>
      <c r="C5" s="59"/>
      <c r="D5" s="59"/>
      <c r="E5" s="59"/>
      <c r="F5" s="59"/>
      <c r="G5" s="59"/>
      <c r="H5" s="59"/>
    </row>
    <row r="6" spans="1:8" ht="18.75" x14ac:dyDescent="0.3">
      <c r="A6" s="131"/>
      <c r="B6" s="131"/>
      <c r="C6" s="131"/>
      <c r="D6" s="131"/>
      <c r="E6" s="131"/>
      <c r="F6" s="131"/>
      <c r="G6" s="131"/>
      <c r="H6" s="131"/>
    </row>
    <row r="7" spans="1:8" ht="18.75" x14ac:dyDescent="0.25">
      <c r="A7" s="261" t="s">
        <v>10</v>
      </c>
      <c r="B7" s="261"/>
      <c r="C7" s="10"/>
      <c r="D7" s="10"/>
      <c r="E7" s="10"/>
      <c r="F7" s="10"/>
      <c r="G7" s="10"/>
      <c r="H7" s="10"/>
    </row>
    <row r="8" spans="1:8" ht="18.75" x14ac:dyDescent="0.25">
      <c r="A8" s="10"/>
      <c r="B8" s="10"/>
      <c r="C8" s="10"/>
      <c r="D8" s="10"/>
      <c r="E8" s="10"/>
      <c r="F8" s="10"/>
      <c r="G8" s="10"/>
      <c r="H8" s="10"/>
    </row>
    <row r="9" spans="1:8" x14ac:dyDescent="0.25">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25">
      <c r="A10" s="258" t="s">
        <v>9</v>
      </c>
      <c r="B10" s="258"/>
      <c r="C10" s="5"/>
      <c r="D10" s="5"/>
      <c r="E10" s="5"/>
      <c r="F10" s="5"/>
      <c r="G10" s="5"/>
      <c r="H10" s="5"/>
    </row>
    <row r="11" spans="1:8" ht="18.75" x14ac:dyDescent="0.25">
      <c r="A11" s="10"/>
      <c r="B11" s="10"/>
      <c r="C11" s="10"/>
      <c r="D11" s="10"/>
      <c r="E11" s="10"/>
      <c r="F11" s="10"/>
      <c r="G11" s="10"/>
      <c r="H11" s="10"/>
    </row>
    <row r="12" spans="1:8" ht="30.75" customHeight="1" x14ac:dyDescent="0.25">
      <c r="A12" s="262" t="str">
        <f>'1. паспорт местоположение'!A12:C12</f>
        <v>J_KGK_05</v>
      </c>
      <c r="B12" s="262"/>
      <c r="C12" s="7"/>
      <c r="D12" s="7"/>
      <c r="E12" s="7"/>
      <c r="F12" s="7"/>
      <c r="G12" s="7"/>
      <c r="H12" s="7"/>
    </row>
    <row r="13" spans="1:8" x14ac:dyDescent="0.25">
      <c r="A13" s="258" t="s">
        <v>8</v>
      </c>
      <c r="B13" s="258"/>
      <c r="C13" s="5"/>
      <c r="D13" s="5"/>
      <c r="E13" s="5"/>
      <c r="F13" s="5"/>
      <c r="G13" s="5"/>
      <c r="H13" s="5"/>
    </row>
    <row r="14" spans="1:8" ht="18.75" x14ac:dyDescent="0.25">
      <c r="A14" s="9"/>
      <c r="B14" s="9"/>
      <c r="C14" s="9"/>
      <c r="D14" s="9"/>
      <c r="E14" s="9"/>
      <c r="F14" s="9"/>
      <c r="G14" s="9"/>
      <c r="H14" s="9"/>
    </row>
    <row r="15" spans="1:8" ht="39" customHeight="1" x14ac:dyDescent="0.25">
      <c r="A15" s="358" t="str">
        <f>'1. паспорт местоположение'!A15:C15</f>
        <v>Технические средства безопасности Гусевского филиала "Гусевская ТЭЦ"</v>
      </c>
      <c r="B15" s="358"/>
      <c r="C15" s="7"/>
      <c r="D15" s="7"/>
      <c r="E15" s="7"/>
      <c r="F15" s="7"/>
      <c r="G15" s="7"/>
      <c r="H15" s="7"/>
    </row>
    <row r="16" spans="1:8" x14ac:dyDescent="0.25">
      <c r="A16" s="258" t="s">
        <v>7</v>
      </c>
      <c r="B16" s="258"/>
      <c r="C16" s="5"/>
      <c r="D16" s="5"/>
      <c r="E16" s="5"/>
      <c r="F16" s="5"/>
      <c r="G16" s="5"/>
      <c r="H16" s="5"/>
    </row>
    <row r="17" spans="1:2" x14ac:dyDescent="0.25">
      <c r="B17" s="94"/>
    </row>
    <row r="18" spans="1:2" ht="33.75" customHeight="1" x14ac:dyDescent="0.25">
      <c r="A18" s="359" t="s">
        <v>523</v>
      </c>
      <c r="B18" s="360"/>
    </row>
    <row r="19" spans="1:2" x14ac:dyDescent="0.25">
      <c r="B19" s="28"/>
    </row>
    <row r="20" spans="1:2" ht="16.5" thickBot="1" x14ac:dyDescent="0.3">
      <c r="B20" s="95"/>
    </row>
    <row r="21" spans="1:2" ht="29.45" customHeight="1" thickBot="1" x14ac:dyDescent="0.3">
      <c r="A21" s="96" t="s">
        <v>390</v>
      </c>
      <c r="B21" s="97" t="str">
        <f>A15</f>
        <v>Технические средства безопасности Гусевского филиала "Гусевская ТЭЦ"</v>
      </c>
    </row>
    <row r="22" spans="1:2" ht="16.5" thickBot="1" x14ac:dyDescent="0.3">
      <c r="A22" s="96" t="s">
        <v>391</v>
      </c>
      <c r="B22" s="97" t="str">
        <f>'1. паспорт местоположение'!C27</f>
        <v>МО "Гусевский городской округ"</v>
      </c>
    </row>
    <row r="23" spans="1:2" ht="16.5" thickBot="1" x14ac:dyDescent="0.3">
      <c r="A23" s="96" t="s">
        <v>356</v>
      </c>
      <c r="B23" s="199" t="str">
        <f>'1. паспорт местоположение'!C22</f>
        <v>Прочие инвестиционные проекты</v>
      </c>
    </row>
    <row r="24" spans="1:2" ht="16.5" thickBot="1" x14ac:dyDescent="0.3">
      <c r="A24" s="96" t="s">
        <v>568</v>
      </c>
      <c r="B24" s="182" t="s">
        <v>559</v>
      </c>
    </row>
    <row r="25" spans="1:2" ht="16.5" thickBot="1" x14ac:dyDescent="0.3">
      <c r="A25" s="98" t="s">
        <v>392</v>
      </c>
      <c r="B25" s="97">
        <f>'3.3 паспорт описание'!C29</f>
        <v>2020</v>
      </c>
    </row>
    <row r="26" spans="1:2" ht="16.5" thickBot="1" x14ac:dyDescent="0.3">
      <c r="A26" s="99" t="s">
        <v>393</v>
      </c>
      <c r="B26" s="100" t="s">
        <v>587</v>
      </c>
    </row>
    <row r="27" spans="1:2" ht="29.25" thickBot="1" x14ac:dyDescent="0.3">
      <c r="A27" s="107" t="s">
        <v>588</v>
      </c>
      <c r="B27" s="134">
        <f>'3.3 паспорт описание'!C25</f>
        <v>19.809013844000003</v>
      </c>
    </row>
    <row r="28" spans="1:2" ht="16.5" thickBot="1" x14ac:dyDescent="0.3">
      <c r="A28" s="102" t="s">
        <v>394</v>
      </c>
      <c r="B28" s="102" t="s">
        <v>560</v>
      </c>
    </row>
    <row r="29" spans="1:2" ht="29.25" thickBot="1" x14ac:dyDescent="0.3">
      <c r="A29" s="108" t="s">
        <v>395</v>
      </c>
      <c r="B29" s="134">
        <f>B27</f>
        <v>19.809013844000003</v>
      </c>
    </row>
    <row r="30" spans="1:2" ht="29.25" thickBot="1" x14ac:dyDescent="0.3">
      <c r="A30" s="108" t="s">
        <v>396</v>
      </c>
      <c r="B30" s="134">
        <f>B29</f>
        <v>19.809013844000003</v>
      </c>
    </row>
    <row r="31" spans="1:2" ht="16.5" thickBot="1" x14ac:dyDescent="0.3">
      <c r="A31" s="102" t="s">
        <v>397</v>
      </c>
      <c r="B31" s="134"/>
    </row>
    <row r="32" spans="1:2" ht="29.25" thickBot="1" x14ac:dyDescent="0.3">
      <c r="A32" s="108" t="s">
        <v>398</v>
      </c>
      <c r="B32" s="134">
        <f>B30</f>
        <v>19.809013844000003</v>
      </c>
    </row>
    <row r="33" spans="1:3" s="137" customFormat="1" ht="16.5" thickBot="1" x14ac:dyDescent="0.3">
      <c r="A33" s="135" t="s">
        <v>399</v>
      </c>
      <c r="B33" s="134">
        <f>B32</f>
        <v>19.809013844000003</v>
      </c>
    </row>
    <row r="34" spans="1:3" ht="16.5" thickBot="1" x14ac:dyDescent="0.3">
      <c r="A34" s="102" t="s">
        <v>400</v>
      </c>
      <c r="B34" s="138">
        <f>B33/$B$27</f>
        <v>1</v>
      </c>
    </row>
    <row r="35" spans="1:3" ht="16.5" thickBot="1" x14ac:dyDescent="0.3">
      <c r="A35" s="102" t="s">
        <v>401</v>
      </c>
      <c r="B35" s="134">
        <v>1.8055000000000001</v>
      </c>
      <c r="C35" s="43">
        <v>1</v>
      </c>
    </row>
    <row r="36" spans="1:3" ht="16.5" thickBot="1" x14ac:dyDescent="0.3">
      <c r="A36" s="102" t="s">
        <v>402</v>
      </c>
      <c r="B36" s="134">
        <v>9.0619494899999999</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9.1145375242739413E-2</v>
      </c>
    </row>
    <row r="81" spans="1:2" ht="16.5" thickBot="1" x14ac:dyDescent="0.3">
      <c r="A81" s="98" t="s">
        <v>410</v>
      </c>
      <c r="B81" s="140">
        <f xml:space="preserve"> SUMIF(C33:C74, 1,B33:B74)</f>
        <v>1.8055000000000001</v>
      </c>
    </row>
    <row r="82" spans="1:2" ht="16.5" thickBot="1" x14ac:dyDescent="0.3">
      <c r="A82" s="98" t="s">
        <v>411</v>
      </c>
      <c r="B82" s="139">
        <f>B83/$B$27</f>
        <v>0.45746595773846632</v>
      </c>
    </row>
    <row r="83" spans="1:2" ht="16.5" thickBot="1" x14ac:dyDescent="0.3">
      <c r="A83" s="99" t="s">
        <v>412</v>
      </c>
      <c r="B83" s="140">
        <f xml:space="preserve"> SUMIF(C35:C76, 2,B35:B76)</f>
        <v>9.0619494899999999</v>
      </c>
    </row>
    <row r="84" spans="1:2" x14ac:dyDescent="0.25">
      <c r="A84" s="101" t="s">
        <v>413</v>
      </c>
      <c r="B84" s="361" t="s">
        <v>414</v>
      </c>
    </row>
    <row r="85" spans="1:2" x14ac:dyDescent="0.25">
      <c r="A85" s="105" t="s">
        <v>415</v>
      </c>
      <c r="B85" s="362"/>
    </row>
    <row r="86" spans="1:2" x14ac:dyDescent="0.25">
      <c r="A86" s="105" t="s">
        <v>416</v>
      </c>
      <c r="B86" s="362"/>
    </row>
    <row r="87" spans="1:2" x14ac:dyDescent="0.25">
      <c r="A87" s="105" t="s">
        <v>417</v>
      </c>
      <c r="B87" s="362"/>
    </row>
    <row r="88" spans="1:2" x14ac:dyDescent="0.25">
      <c r="A88" s="105" t="s">
        <v>418</v>
      </c>
      <c r="B88" s="362"/>
    </row>
    <row r="89" spans="1:2" ht="16.5" thickBot="1" x14ac:dyDescent="0.3">
      <c r="A89" s="106" t="s">
        <v>419</v>
      </c>
      <c r="B89" s="363"/>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61" t="s">
        <v>433</v>
      </c>
    </row>
    <row r="102" spans="1:2" x14ac:dyDescent="0.25">
      <c r="A102" s="105" t="s">
        <v>434</v>
      </c>
      <c r="B102" s="362"/>
    </row>
    <row r="103" spans="1:2" x14ac:dyDescent="0.25">
      <c r="A103" s="105" t="s">
        <v>435</v>
      </c>
      <c r="B103" s="362"/>
    </row>
    <row r="104" spans="1:2" x14ac:dyDescent="0.25">
      <c r="A104" s="105" t="s">
        <v>436</v>
      </c>
      <c r="B104" s="362"/>
    </row>
    <row r="105" spans="1:2" x14ac:dyDescent="0.25">
      <c r="A105" s="105" t="s">
        <v>437</v>
      </c>
      <c r="B105" s="362"/>
    </row>
    <row r="106" spans="1:2" ht="16.5" thickBot="1" x14ac:dyDescent="0.3">
      <c r="A106" s="115" t="s">
        <v>438</v>
      </c>
      <c r="B106" s="363"/>
    </row>
    <row r="109" spans="1:2" x14ac:dyDescent="0.25">
      <c r="A109" s="116"/>
      <c r="B109" s="117"/>
    </row>
    <row r="110" spans="1:2" x14ac:dyDescent="0.25">
      <c r="B110" s="118"/>
    </row>
    <row r="111" spans="1:2" x14ac:dyDescent="0.25">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row>
    <row r="5" spans="1:28" s="8" customFormat="1" ht="15.75" x14ac:dyDescent="0.2">
      <c r="A5" s="12"/>
    </row>
    <row r="6" spans="1:28" s="8" customFormat="1" ht="18.75" x14ac:dyDescent="0.2">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8.75" x14ac:dyDescent="0.2">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8.75" x14ac:dyDescent="0.2">
      <c r="A8" s="263" t="str">
        <f>'1. паспорт местоположение'!A9:C9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10"/>
      <c r="U8" s="10"/>
      <c r="V8" s="10"/>
      <c r="W8" s="10"/>
      <c r="X8" s="10"/>
      <c r="Y8" s="10"/>
      <c r="Z8" s="10"/>
      <c r="AA8" s="10"/>
      <c r="AB8" s="10"/>
    </row>
    <row r="9" spans="1:28" s="8" customFormat="1" ht="18.75" x14ac:dyDescent="0.2">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8.75" x14ac:dyDescent="0.2">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8.75" x14ac:dyDescent="0.2">
      <c r="A11" s="263" t="str">
        <f>'1. паспорт местоположение'!A12:C12</f>
        <v>J_KGK_05</v>
      </c>
      <c r="B11" s="263"/>
      <c r="C11" s="263"/>
      <c r="D11" s="263"/>
      <c r="E11" s="263"/>
      <c r="F11" s="263"/>
      <c r="G11" s="263"/>
      <c r="H11" s="263"/>
      <c r="I11" s="263"/>
      <c r="J11" s="263"/>
      <c r="K11" s="263"/>
      <c r="L11" s="263"/>
      <c r="M11" s="263"/>
      <c r="N11" s="263"/>
      <c r="O11" s="263"/>
      <c r="P11" s="263"/>
      <c r="Q11" s="263"/>
      <c r="R11" s="263"/>
      <c r="S11" s="263"/>
      <c r="T11" s="10"/>
      <c r="U11" s="10"/>
      <c r="V11" s="10"/>
      <c r="W11" s="10"/>
      <c r="X11" s="10"/>
      <c r="Y11" s="10"/>
      <c r="Z11" s="10"/>
      <c r="AA11" s="10"/>
      <c r="AB11" s="10"/>
    </row>
    <row r="12" spans="1:28" s="8"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4"/>
      <c r="U13" s="4"/>
      <c r="V13" s="4"/>
      <c r="W13" s="4"/>
      <c r="X13" s="4"/>
      <c r="Y13" s="4"/>
      <c r="Z13" s="4"/>
      <c r="AA13" s="4"/>
      <c r="AB13" s="4"/>
    </row>
    <row r="14" spans="1:28" s="3" customFormat="1" ht="12" x14ac:dyDescent="0.2">
      <c r="A14" s="263" t="str">
        <f>'1. паспорт местоположение'!A15</f>
        <v>Технические средства безопасности Гусевского филиала "Гусевская ТЭЦ"</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66" t="s">
        <v>6</v>
      </c>
      <c r="B19" s="266" t="s">
        <v>104</v>
      </c>
      <c r="C19" s="267" t="s">
        <v>389</v>
      </c>
      <c r="D19" s="266" t="s">
        <v>388</v>
      </c>
      <c r="E19" s="266" t="s">
        <v>103</v>
      </c>
      <c r="F19" s="266" t="s">
        <v>102</v>
      </c>
      <c r="G19" s="266" t="s">
        <v>384</v>
      </c>
      <c r="H19" s="266" t="s">
        <v>101</v>
      </c>
      <c r="I19" s="266" t="s">
        <v>100</v>
      </c>
      <c r="J19" s="266" t="s">
        <v>99</v>
      </c>
      <c r="K19" s="266" t="s">
        <v>98</v>
      </c>
      <c r="L19" s="266" t="s">
        <v>97</v>
      </c>
      <c r="M19" s="266" t="s">
        <v>96</v>
      </c>
      <c r="N19" s="266" t="s">
        <v>95</v>
      </c>
      <c r="O19" s="266" t="s">
        <v>94</v>
      </c>
      <c r="P19" s="266" t="s">
        <v>93</v>
      </c>
      <c r="Q19" s="266" t="s">
        <v>387</v>
      </c>
      <c r="R19" s="266"/>
      <c r="S19" s="269" t="s">
        <v>491</v>
      </c>
      <c r="T19" s="4"/>
      <c r="U19" s="4"/>
      <c r="V19" s="4"/>
      <c r="W19" s="4"/>
      <c r="X19" s="4"/>
      <c r="Y19" s="4"/>
    </row>
    <row r="20" spans="1:28" s="3" customFormat="1" ht="180.75" customHeight="1" x14ac:dyDescent="0.2">
      <c r="A20" s="266"/>
      <c r="B20" s="266"/>
      <c r="C20" s="268"/>
      <c r="D20" s="266"/>
      <c r="E20" s="266"/>
      <c r="F20" s="266"/>
      <c r="G20" s="266"/>
      <c r="H20" s="266"/>
      <c r="I20" s="266"/>
      <c r="J20" s="266"/>
      <c r="K20" s="266"/>
      <c r="L20" s="266"/>
      <c r="M20" s="266"/>
      <c r="N20" s="266"/>
      <c r="O20" s="266"/>
      <c r="P20" s="266"/>
      <c r="Q20" s="26" t="s">
        <v>385</v>
      </c>
      <c r="R20" s="27" t="s">
        <v>386</v>
      </c>
      <c r="S20" s="269"/>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7" t="str">
        <f>'1. паспорт местоположение'!A5:C5</f>
        <v>Год раскрытия информации: 2022 год</v>
      </c>
      <c r="B6" s="257"/>
      <c r="C6" s="257"/>
      <c r="D6" s="257"/>
      <c r="E6" s="257"/>
      <c r="F6" s="257"/>
      <c r="G6" s="257"/>
      <c r="H6" s="257"/>
      <c r="I6" s="257"/>
      <c r="J6" s="257"/>
      <c r="K6" s="257"/>
      <c r="L6" s="257"/>
      <c r="M6" s="257"/>
      <c r="N6" s="257"/>
      <c r="O6" s="257"/>
      <c r="P6" s="257"/>
      <c r="Q6" s="257"/>
      <c r="R6" s="257"/>
      <c r="S6" s="257"/>
      <c r="T6" s="257"/>
    </row>
    <row r="7" spans="1:20" s="8" customFormat="1" x14ac:dyDescent="0.2">
      <c r="A7" s="12"/>
    </row>
    <row r="8" spans="1:20" s="8"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8"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
      <c r="A10" s="263" t="str">
        <f>'1. паспорт местоположение'!A9:C9</f>
        <v xml:space="preserve">Акционерное общество "Калининградская генерирующая компания" </v>
      </c>
      <c r="B10" s="263"/>
      <c r="C10" s="263"/>
      <c r="D10" s="263"/>
      <c r="E10" s="263"/>
      <c r="F10" s="263"/>
      <c r="G10" s="263"/>
      <c r="H10" s="263"/>
      <c r="I10" s="263"/>
      <c r="J10" s="263"/>
      <c r="K10" s="263"/>
      <c r="L10" s="263"/>
      <c r="M10" s="263"/>
      <c r="N10" s="263"/>
      <c r="O10" s="263"/>
      <c r="P10" s="263"/>
      <c r="Q10" s="263"/>
      <c r="R10" s="263"/>
      <c r="S10" s="263"/>
      <c r="T10" s="263"/>
    </row>
    <row r="11" spans="1:20" s="8"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
      <c r="A13" s="263" t="str">
        <f>'1. паспорт местоположение'!A12:C12</f>
        <v>J_KGK_05</v>
      </c>
      <c r="B13" s="263"/>
      <c r="C13" s="263"/>
      <c r="D13" s="263"/>
      <c r="E13" s="263"/>
      <c r="F13" s="263"/>
      <c r="G13" s="263"/>
      <c r="H13" s="263"/>
      <c r="I13" s="263"/>
      <c r="J13" s="263"/>
      <c r="K13" s="263"/>
      <c r="L13" s="263"/>
      <c r="M13" s="263"/>
      <c r="N13" s="263"/>
      <c r="O13" s="263"/>
      <c r="P13" s="263"/>
      <c r="Q13" s="263"/>
      <c r="R13" s="263"/>
      <c r="S13" s="263"/>
      <c r="T13" s="263"/>
    </row>
    <row r="14" spans="1:20" s="8"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2" x14ac:dyDescent="0.2">
      <c r="A16" s="263" t="str">
        <f>'1. паспорт местоположение'!A15</f>
        <v>Технические средства безопасности Гусевского филиала "Гусевская ТЭЦ"</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6</v>
      </c>
      <c r="B21" s="277" t="s">
        <v>229</v>
      </c>
      <c r="C21" s="278"/>
      <c r="D21" s="281" t="s">
        <v>126</v>
      </c>
      <c r="E21" s="277" t="s">
        <v>532</v>
      </c>
      <c r="F21" s="278"/>
      <c r="G21" s="277" t="s">
        <v>280</v>
      </c>
      <c r="H21" s="278"/>
      <c r="I21" s="277" t="s">
        <v>125</v>
      </c>
      <c r="J21" s="278"/>
      <c r="K21" s="281" t="s">
        <v>124</v>
      </c>
      <c r="L21" s="277" t="s">
        <v>123</v>
      </c>
      <c r="M21" s="278"/>
      <c r="N21" s="277" t="s">
        <v>528</v>
      </c>
      <c r="O21" s="278"/>
      <c r="P21" s="281" t="s">
        <v>122</v>
      </c>
      <c r="Q21" s="270" t="s">
        <v>121</v>
      </c>
      <c r="R21" s="271"/>
      <c r="S21" s="270" t="s">
        <v>120</v>
      </c>
      <c r="T21" s="272"/>
    </row>
    <row r="22" spans="1:113" ht="204.75" customHeight="1" x14ac:dyDescent="0.25">
      <c r="A22" s="275"/>
      <c r="B22" s="279"/>
      <c r="C22" s="280"/>
      <c r="D22" s="284"/>
      <c r="E22" s="279"/>
      <c r="F22" s="280"/>
      <c r="G22" s="279"/>
      <c r="H22" s="280"/>
      <c r="I22" s="279"/>
      <c r="J22" s="280"/>
      <c r="K22" s="282"/>
      <c r="L22" s="279"/>
      <c r="M22" s="280"/>
      <c r="N22" s="279"/>
      <c r="O22" s="280"/>
      <c r="P22" s="282"/>
      <c r="Q22" s="80" t="s">
        <v>119</v>
      </c>
      <c r="R22" s="80" t="s">
        <v>502</v>
      </c>
      <c r="S22" s="80" t="s">
        <v>118</v>
      </c>
      <c r="T22" s="80" t="s">
        <v>117</v>
      </c>
    </row>
    <row r="23" spans="1:113" ht="51.75" customHeight="1" x14ac:dyDescent="0.25">
      <c r="A23" s="276"/>
      <c r="B23" s="80" t="s">
        <v>115</v>
      </c>
      <c r="C23" s="80" t="s">
        <v>116</v>
      </c>
      <c r="D23" s="282"/>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91" t="s">
        <v>559</v>
      </c>
      <c r="D25" s="191" t="s">
        <v>559</v>
      </c>
      <c r="E25" s="191" t="s">
        <v>559</v>
      </c>
      <c r="F25" s="191" t="s">
        <v>559</v>
      </c>
      <c r="G25" s="191" t="s">
        <v>559</v>
      </c>
      <c r="H25" s="191" t="s">
        <v>559</v>
      </c>
      <c r="I25" s="191" t="s">
        <v>559</v>
      </c>
      <c r="J25" s="191" t="s">
        <v>559</v>
      </c>
      <c r="K25" s="39" t="s">
        <v>559</v>
      </c>
      <c r="L25" s="39" t="s">
        <v>559</v>
      </c>
      <c r="M25" s="39" t="s">
        <v>559</v>
      </c>
      <c r="N25" s="39" t="s">
        <v>559</v>
      </c>
      <c r="O25" s="39" t="s">
        <v>559</v>
      </c>
      <c r="P25" s="39" t="s">
        <v>559</v>
      </c>
      <c r="Q25" s="39" t="s">
        <v>559</v>
      </c>
      <c r="R25" s="39" t="s">
        <v>559</v>
      </c>
      <c r="S25" s="39" t="s">
        <v>559</v>
      </c>
      <c r="T25" s="39" t="s">
        <v>559</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3" t="s">
        <v>538</v>
      </c>
      <c r="C29" s="283"/>
      <c r="D29" s="283"/>
      <c r="E29" s="283"/>
      <c r="F29" s="283"/>
      <c r="G29" s="283"/>
      <c r="H29" s="283"/>
      <c r="I29" s="283"/>
      <c r="J29" s="283"/>
      <c r="K29" s="283"/>
      <c r="L29" s="283"/>
      <c r="M29" s="283"/>
      <c r="N29" s="283"/>
      <c r="O29" s="283"/>
      <c r="P29" s="283"/>
      <c r="Q29" s="283"/>
      <c r="R29" s="283"/>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7" t="str">
        <f>'1. паспорт местоположение'!A5:C5</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
      <c r="A6" s="192"/>
      <c r="B6" s="192"/>
      <c r="C6" s="192"/>
      <c r="D6" s="192"/>
      <c r="E6" s="192"/>
      <c r="F6" s="192"/>
      <c r="G6" s="192"/>
      <c r="H6" s="192"/>
      <c r="I6" s="192"/>
      <c r="J6" s="192"/>
      <c r="K6" s="192"/>
      <c r="L6" s="192"/>
      <c r="M6" s="192"/>
      <c r="N6" s="192"/>
      <c r="O6" s="192"/>
      <c r="P6" s="192"/>
      <c r="Q6" s="192"/>
      <c r="R6" s="192"/>
      <c r="S6" s="192"/>
      <c r="T6" s="192"/>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3" t="s">
        <v>570</v>
      </c>
      <c r="F12" s="263"/>
      <c r="G12" s="263"/>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81" t="s">
        <v>6</v>
      </c>
      <c r="B21" s="277" t="s">
        <v>512</v>
      </c>
      <c r="C21" s="278"/>
      <c r="D21" s="277" t="s">
        <v>514</v>
      </c>
      <c r="E21" s="278"/>
      <c r="F21" s="270" t="s">
        <v>98</v>
      </c>
      <c r="G21" s="272"/>
      <c r="H21" s="272"/>
      <c r="I21" s="271"/>
      <c r="J21" s="281" t="s">
        <v>515</v>
      </c>
      <c r="K21" s="277" t="s">
        <v>516</v>
      </c>
      <c r="L21" s="278"/>
      <c r="M21" s="277" t="s">
        <v>517</v>
      </c>
      <c r="N21" s="278"/>
      <c r="O21" s="277" t="s">
        <v>504</v>
      </c>
      <c r="P21" s="278"/>
      <c r="Q21" s="277" t="s">
        <v>131</v>
      </c>
      <c r="R21" s="278"/>
      <c r="S21" s="281" t="s">
        <v>130</v>
      </c>
      <c r="T21" s="281" t="s">
        <v>518</v>
      </c>
      <c r="U21" s="281" t="s">
        <v>513</v>
      </c>
      <c r="V21" s="277" t="s">
        <v>129</v>
      </c>
      <c r="W21" s="278"/>
      <c r="X21" s="270" t="s">
        <v>121</v>
      </c>
      <c r="Y21" s="272"/>
      <c r="Z21" s="270" t="s">
        <v>120</v>
      </c>
      <c r="AA21" s="272"/>
    </row>
    <row r="22" spans="1:27" ht="216" customHeight="1" x14ac:dyDescent="0.25">
      <c r="A22" s="284"/>
      <c r="B22" s="279"/>
      <c r="C22" s="280"/>
      <c r="D22" s="279"/>
      <c r="E22" s="280"/>
      <c r="F22" s="270" t="s">
        <v>128</v>
      </c>
      <c r="G22" s="271"/>
      <c r="H22" s="270" t="s">
        <v>127</v>
      </c>
      <c r="I22" s="271"/>
      <c r="J22" s="282"/>
      <c r="K22" s="279"/>
      <c r="L22" s="280"/>
      <c r="M22" s="279"/>
      <c r="N22" s="280"/>
      <c r="O22" s="279"/>
      <c r="P22" s="280"/>
      <c r="Q22" s="279"/>
      <c r="R22" s="280"/>
      <c r="S22" s="282"/>
      <c r="T22" s="282"/>
      <c r="U22" s="282"/>
      <c r="V22" s="279"/>
      <c r="W22" s="280"/>
      <c r="X22" s="80" t="s">
        <v>119</v>
      </c>
      <c r="Y22" s="80" t="s">
        <v>502</v>
      </c>
      <c r="Z22" s="80" t="s">
        <v>118</v>
      </c>
      <c r="AA22" s="80" t="s">
        <v>117</v>
      </c>
    </row>
    <row r="23" spans="1:27" ht="60" customHeight="1" x14ac:dyDescent="0.25">
      <c r="A23" s="282"/>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7" t="str">
        <f>'1. паспорт местоположение'!A5:C5</f>
        <v>Год раскрытия информации: 2022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61" t="s">
        <v>10</v>
      </c>
      <c r="B7" s="261"/>
      <c r="C7" s="261"/>
      <c r="D7" s="10"/>
      <c r="E7" s="10"/>
      <c r="F7" s="10"/>
      <c r="G7" s="10"/>
      <c r="H7" s="10"/>
      <c r="I7" s="10"/>
      <c r="J7" s="10"/>
      <c r="K7" s="10"/>
      <c r="L7" s="10"/>
      <c r="M7" s="10"/>
      <c r="N7" s="10"/>
      <c r="O7" s="10"/>
      <c r="P7" s="10"/>
      <c r="Q7" s="10"/>
      <c r="R7" s="10"/>
      <c r="S7" s="10"/>
      <c r="T7" s="10"/>
      <c r="U7" s="10"/>
    </row>
    <row r="8" spans="1:29" s="8" customFormat="1" ht="18.75" x14ac:dyDescent="0.2">
      <c r="A8" s="261"/>
      <c r="B8" s="261"/>
      <c r="C8" s="261"/>
      <c r="D8" s="129"/>
      <c r="E8" s="129"/>
      <c r="F8" s="129"/>
      <c r="G8" s="129"/>
      <c r="H8" s="10"/>
      <c r="I8" s="10"/>
      <c r="J8" s="10"/>
      <c r="K8" s="10"/>
      <c r="L8" s="10"/>
      <c r="M8" s="10"/>
      <c r="N8" s="10"/>
      <c r="O8" s="10"/>
      <c r="P8" s="10"/>
      <c r="Q8" s="10"/>
      <c r="R8" s="10"/>
      <c r="S8" s="10"/>
      <c r="T8" s="10"/>
      <c r="U8" s="10"/>
    </row>
    <row r="9" spans="1:29" s="8" customFormat="1" ht="18.75" x14ac:dyDescent="0.2">
      <c r="A9" s="263" t="str">
        <f>'1. паспорт местоположение'!A9:C9</f>
        <v xml:space="preserve">Акционерное общество "Калининградская генерирующая компания" </v>
      </c>
      <c r="B9" s="263"/>
      <c r="C9" s="263"/>
      <c r="D9" s="7"/>
      <c r="E9" s="7"/>
      <c r="F9" s="7"/>
      <c r="G9" s="7"/>
      <c r="H9" s="10"/>
      <c r="I9" s="10"/>
      <c r="J9" s="10"/>
      <c r="K9" s="10"/>
      <c r="L9" s="10"/>
      <c r="M9" s="10"/>
      <c r="N9" s="10"/>
      <c r="O9" s="10"/>
      <c r="P9" s="10"/>
      <c r="Q9" s="10"/>
      <c r="R9" s="10"/>
      <c r="S9" s="10"/>
      <c r="T9" s="10"/>
      <c r="U9" s="10"/>
    </row>
    <row r="10" spans="1:29" s="8" customFormat="1" ht="18.75" x14ac:dyDescent="0.2">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8.75" x14ac:dyDescent="0.2">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8.75" x14ac:dyDescent="0.2">
      <c r="A12" s="263" t="str">
        <f>'1. паспорт местоположение'!A12:C12</f>
        <v>J_KGK_05</v>
      </c>
      <c r="B12" s="263"/>
      <c r="C12" s="263"/>
      <c r="D12" s="7"/>
      <c r="E12" s="7"/>
      <c r="F12" s="7"/>
      <c r="G12" s="7"/>
      <c r="H12" s="10"/>
      <c r="I12" s="10"/>
      <c r="J12" s="10"/>
      <c r="K12" s="10"/>
      <c r="L12" s="10"/>
      <c r="M12" s="10"/>
      <c r="N12" s="10"/>
      <c r="O12" s="10"/>
      <c r="P12" s="10"/>
      <c r="Q12" s="10"/>
      <c r="R12" s="10"/>
      <c r="S12" s="10"/>
      <c r="T12" s="10"/>
      <c r="U12" s="10"/>
    </row>
    <row r="13" spans="1:29" s="8" customFormat="1" ht="18.75" x14ac:dyDescent="0.2">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75" x14ac:dyDescent="0.2">
      <c r="A14" s="264"/>
      <c r="B14" s="264"/>
      <c r="C14" s="264"/>
      <c r="D14" s="4"/>
      <c r="E14" s="4"/>
      <c r="F14" s="4"/>
      <c r="G14" s="4"/>
      <c r="H14" s="4"/>
      <c r="I14" s="4"/>
      <c r="J14" s="4"/>
      <c r="K14" s="4"/>
      <c r="L14" s="4"/>
      <c r="M14" s="4"/>
      <c r="N14" s="4"/>
      <c r="O14" s="4"/>
      <c r="P14" s="4"/>
      <c r="Q14" s="4"/>
      <c r="R14" s="4"/>
      <c r="S14" s="4"/>
      <c r="T14" s="4"/>
      <c r="U14" s="4"/>
    </row>
    <row r="15" spans="1:29" s="3" customFormat="1" ht="12" x14ac:dyDescent="0.2">
      <c r="A15" s="263" t="str">
        <f>'1. паспорт местоположение'!A15</f>
        <v>Технические средства безопасности Гусевского филиала "Гусевская ТЭЦ"</v>
      </c>
      <c r="B15" s="263"/>
      <c r="C15" s="263"/>
      <c r="D15" s="7"/>
      <c r="E15" s="7"/>
      <c r="F15" s="7"/>
      <c r="G15" s="7"/>
      <c r="H15" s="7"/>
      <c r="I15" s="7"/>
      <c r="J15" s="7"/>
      <c r="K15" s="7"/>
      <c r="L15" s="7"/>
      <c r="M15" s="7"/>
      <c r="N15" s="7"/>
      <c r="O15" s="7"/>
      <c r="P15" s="7"/>
      <c r="Q15" s="7"/>
      <c r="R15" s="7"/>
      <c r="S15" s="7"/>
      <c r="T15" s="7"/>
      <c r="U15" s="7"/>
    </row>
    <row r="16" spans="1:29" s="3" customFormat="1" ht="15.75" x14ac:dyDescent="0.2">
      <c r="A16" s="258" t="s">
        <v>7</v>
      </c>
      <c r="B16" s="258"/>
      <c r="C16" s="258"/>
      <c r="D16" s="5"/>
      <c r="E16" s="5"/>
      <c r="F16" s="5"/>
      <c r="G16" s="5"/>
      <c r="H16" s="5"/>
      <c r="I16" s="5"/>
      <c r="J16" s="5"/>
      <c r="K16" s="5"/>
      <c r="L16" s="5"/>
      <c r="M16" s="5"/>
      <c r="N16" s="5"/>
      <c r="O16" s="5"/>
      <c r="P16" s="5"/>
      <c r="Q16" s="5"/>
      <c r="R16" s="5"/>
      <c r="S16" s="5"/>
      <c r="T16" s="5"/>
      <c r="U16" s="5"/>
    </row>
    <row r="17" spans="1:21" s="3" customFormat="1" ht="18.75" x14ac:dyDescent="0.2">
      <c r="A17" s="264"/>
      <c r="B17" s="264"/>
      <c r="C17" s="264"/>
      <c r="D17" s="4"/>
      <c r="E17" s="4"/>
      <c r="F17" s="4"/>
      <c r="G17" s="4"/>
      <c r="H17" s="4"/>
      <c r="I17" s="4"/>
      <c r="J17" s="4"/>
      <c r="K17" s="4"/>
      <c r="L17" s="4"/>
      <c r="M17" s="4"/>
      <c r="N17" s="4"/>
      <c r="O17" s="4"/>
      <c r="P17" s="4"/>
      <c r="Q17" s="4"/>
      <c r="R17" s="4"/>
    </row>
    <row r="18" spans="1:21" s="3" customFormat="1" ht="18.75" x14ac:dyDescent="0.2">
      <c r="A18" s="259" t="s">
        <v>497</v>
      </c>
      <c r="B18" s="259"/>
      <c r="C18" s="259"/>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00"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5" x14ac:dyDescent="0.25">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7.25" x14ac:dyDescent="0.25">
      <c r="A24" s="19" t="s">
        <v>63</v>
      </c>
      <c r="B24" s="22" t="s">
        <v>530</v>
      </c>
      <c r="C24" s="189" t="s">
        <v>578</v>
      </c>
    </row>
    <row r="25" spans="1:21" ht="31.5" x14ac:dyDescent="0.25">
      <c r="A25" s="19" t="s">
        <v>62</v>
      </c>
      <c r="B25" s="22" t="s">
        <v>531</v>
      </c>
      <c r="C25" s="201">
        <f>'6.2. Паспорт фин осв ввод'!D30*1.2</f>
        <v>19.809013844000003</v>
      </c>
    </row>
    <row r="26" spans="1:21" ht="31.5" x14ac:dyDescent="0.25">
      <c r="A26" s="19" t="s">
        <v>60</v>
      </c>
      <c r="B26" s="22" t="s">
        <v>237</v>
      </c>
      <c r="C26" s="21" t="s">
        <v>557</v>
      </c>
    </row>
    <row r="27" spans="1:21" ht="78.75" x14ac:dyDescent="0.25">
      <c r="A27" s="19" t="s">
        <v>59</v>
      </c>
      <c r="B27" s="22" t="s">
        <v>511</v>
      </c>
      <c r="C27" s="189" t="s">
        <v>575</v>
      </c>
    </row>
    <row r="28" spans="1:21" ht="15.75" x14ac:dyDescent="0.25">
      <c r="A28" s="19" t="s">
        <v>57</v>
      </c>
      <c r="B28" s="22" t="s">
        <v>58</v>
      </c>
      <c r="C28" s="200">
        <v>2020</v>
      </c>
    </row>
    <row r="29" spans="1:21" ht="31.5" x14ac:dyDescent="0.25">
      <c r="A29" s="19" t="s">
        <v>55</v>
      </c>
      <c r="B29" s="21" t="s">
        <v>56</v>
      </c>
      <c r="C29" s="200">
        <v>2020</v>
      </c>
    </row>
    <row r="30" spans="1:21" ht="31.5" x14ac:dyDescent="0.25">
      <c r="A30" s="19" t="s">
        <v>74</v>
      </c>
      <c r="B30" s="21" t="s">
        <v>54</v>
      </c>
      <c r="C30" s="21" t="s">
        <v>586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25">
      <c r="A8" s="263" t="str">
        <f>'1. паспорт местоположение'!A9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25">
      <c r="A11" s="263" t="str">
        <f>'1. паспорт местоположение'!A12:C12</f>
        <v>J_KGK_05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9"/>
      <c r="AB13" s="9"/>
    </row>
    <row r="14" spans="1:28" x14ac:dyDescent="0.25">
      <c r="A14" s="263" t="str">
        <f>'1. паспорт местоположение'!A15</f>
        <v>Технические средства безопасности Гусевского филиала "Гусевская ТЭЦ"</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25">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25">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8.75" x14ac:dyDescent="0.2">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8.75" x14ac:dyDescent="0.2">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10"/>
      <c r="Q9" s="10"/>
      <c r="R9" s="10"/>
      <c r="S9" s="10"/>
      <c r="T9" s="10"/>
      <c r="U9" s="10"/>
      <c r="V9" s="10"/>
      <c r="W9" s="10"/>
      <c r="X9" s="10"/>
      <c r="Y9" s="10"/>
      <c r="Z9" s="10"/>
    </row>
    <row r="10" spans="1:28" s="8" customFormat="1" ht="18.75" x14ac:dyDescent="0.2">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8.75" x14ac:dyDescent="0.2">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8.75" x14ac:dyDescent="0.2">
      <c r="A12" s="263" t="str">
        <f>'1. паспорт местоположение'!A12:C12</f>
        <v>J_KGK_05</v>
      </c>
      <c r="B12" s="263"/>
      <c r="C12" s="263"/>
      <c r="D12" s="263"/>
      <c r="E12" s="263"/>
      <c r="F12" s="263"/>
      <c r="G12" s="263"/>
      <c r="H12" s="263"/>
      <c r="I12" s="263"/>
      <c r="J12" s="263"/>
      <c r="K12" s="263"/>
      <c r="L12" s="263"/>
      <c r="M12" s="263"/>
      <c r="N12" s="263"/>
      <c r="O12" s="263"/>
      <c r="P12" s="10"/>
      <c r="Q12" s="10"/>
      <c r="R12" s="10"/>
      <c r="S12" s="10"/>
      <c r="T12" s="10"/>
      <c r="U12" s="10"/>
      <c r="V12" s="10"/>
      <c r="W12" s="10"/>
      <c r="X12" s="10"/>
      <c r="Y12" s="10"/>
      <c r="Z12" s="10"/>
    </row>
    <row r="13" spans="1:28" s="8" customFormat="1" ht="18.75" x14ac:dyDescent="0.2">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
      <c r="A14" s="264"/>
      <c r="B14" s="264"/>
      <c r="C14" s="264"/>
      <c r="D14" s="264"/>
      <c r="E14" s="264"/>
      <c r="F14" s="264"/>
      <c r="G14" s="264"/>
      <c r="H14" s="264"/>
      <c r="I14" s="264"/>
      <c r="J14" s="264"/>
      <c r="K14" s="264"/>
      <c r="L14" s="264"/>
      <c r="M14" s="264"/>
      <c r="N14" s="264"/>
      <c r="O14" s="264"/>
      <c r="P14" s="4"/>
      <c r="Q14" s="4"/>
      <c r="R14" s="4"/>
      <c r="S14" s="4"/>
      <c r="T14" s="4"/>
      <c r="U14" s="4"/>
      <c r="V14" s="4"/>
      <c r="W14" s="4"/>
      <c r="X14" s="4"/>
      <c r="Y14" s="4"/>
      <c r="Z14" s="4"/>
    </row>
    <row r="15" spans="1:28" s="3" customFormat="1" ht="12" x14ac:dyDescent="0.2">
      <c r="A15" s="263" t="str">
        <f>'1. паспорт местоположение'!A15</f>
        <v>Технические средства безопасности Гусевского филиала "Гусевская ТЭЦ"</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28" s="3" customFormat="1" ht="15" customHeight="1" x14ac:dyDescent="0.2">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4" t="s">
        <v>506</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78" customHeight="1" x14ac:dyDescent="0.2">
      <c r="A19" s="266" t="s">
        <v>6</v>
      </c>
      <c r="B19" s="266" t="s">
        <v>89</v>
      </c>
      <c r="C19" s="266" t="s">
        <v>88</v>
      </c>
      <c r="D19" s="266" t="s">
        <v>77</v>
      </c>
      <c r="E19" s="291" t="s">
        <v>87</v>
      </c>
      <c r="F19" s="292"/>
      <c r="G19" s="292"/>
      <c r="H19" s="292"/>
      <c r="I19" s="293"/>
      <c r="J19" s="266" t="s">
        <v>86</v>
      </c>
      <c r="K19" s="266"/>
      <c r="L19" s="266"/>
      <c r="M19" s="266"/>
      <c r="N19" s="266"/>
      <c r="O19" s="266"/>
      <c r="P19" s="4"/>
      <c r="Q19" s="4"/>
      <c r="R19" s="4"/>
      <c r="S19" s="4"/>
      <c r="T19" s="4"/>
      <c r="U19" s="4"/>
      <c r="V19" s="4"/>
      <c r="W19" s="4"/>
    </row>
    <row r="20" spans="1:26" s="3" customFormat="1" ht="51" customHeight="1" x14ac:dyDescent="0.2">
      <c r="A20" s="266"/>
      <c r="B20" s="266"/>
      <c r="C20" s="266"/>
      <c r="D20" s="266"/>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104"/>
  <sheetViews>
    <sheetView topLeftCell="A64" zoomScale="80" zoomScaleNormal="80" workbookViewId="0">
      <selection activeCell="I27" sqref="I27"/>
    </sheetView>
  </sheetViews>
  <sheetFormatPr defaultColWidth="9.140625" defaultRowHeight="15.75" x14ac:dyDescent="0.2"/>
  <cols>
    <col min="1" max="1" width="61.7109375" style="145" customWidth="1"/>
    <col min="2" max="2" width="18.5703125" style="141" customWidth="1"/>
    <col min="3" max="11" width="16.85546875" style="141" customWidth="1"/>
    <col min="12" max="214" width="9.140625" style="142"/>
    <col min="215" max="215" width="61.7109375" style="142" customWidth="1"/>
    <col min="216" max="216" width="18.5703125" style="142" customWidth="1"/>
    <col min="217" max="256" width="16.85546875" style="142" customWidth="1"/>
    <col min="257" max="258" width="18.5703125" style="142" customWidth="1"/>
    <col min="259" max="259" width="21.7109375" style="142" customWidth="1"/>
    <col min="260" max="470" width="9.140625" style="142"/>
    <col min="471" max="471" width="61.7109375" style="142" customWidth="1"/>
    <col min="472" max="472" width="18.5703125" style="142" customWidth="1"/>
    <col min="473" max="512" width="16.85546875" style="142" customWidth="1"/>
    <col min="513" max="514" width="18.5703125" style="142" customWidth="1"/>
    <col min="515" max="515" width="21.7109375" style="142" customWidth="1"/>
    <col min="516" max="726" width="9.140625" style="142"/>
    <col min="727" max="727" width="61.7109375" style="142" customWidth="1"/>
    <col min="728" max="728" width="18.5703125" style="142" customWidth="1"/>
    <col min="729" max="768" width="16.85546875" style="142" customWidth="1"/>
    <col min="769" max="770" width="18.5703125" style="142" customWidth="1"/>
    <col min="771" max="771" width="21.7109375" style="142" customWidth="1"/>
    <col min="772" max="982" width="9.140625" style="142"/>
    <col min="983" max="983" width="61.7109375" style="142" customWidth="1"/>
    <col min="984" max="984" width="18.5703125" style="142" customWidth="1"/>
    <col min="985" max="1024" width="16.85546875" style="142" customWidth="1"/>
    <col min="1025" max="1026" width="18.5703125" style="142" customWidth="1"/>
    <col min="1027" max="1027" width="21.7109375" style="142" customWidth="1"/>
    <col min="1028" max="1238" width="9.140625" style="142"/>
    <col min="1239" max="1239" width="61.7109375" style="142" customWidth="1"/>
    <col min="1240" max="1240" width="18.5703125" style="142" customWidth="1"/>
    <col min="1241" max="1280" width="16.85546875" style="142" customWidth="1"/>
    <col min="1281" max="1282" width="18.5703125" style="142" customWidth="1"/>
    <col min="1283" max="1283" width="21.7109375" style="142" customWidth="1"/>
    <col min="1284" max="1494" width="9.140625" style="142"/>
    <col min="1495" max="1495" width="61.7109375" style="142" customWidth="1"/>
    <col min="1496" max="1496" width="18.5703125" style="142" customWidth="1"/>
    <col min="1497" max="1536" width="16.85546875" style="142" customWidth="1"/>
    <col min="1537" max="1538" width="18.5703125" style="142" customWidth="1"/>
    <col min="1539" max="1539" width="21.7109375" style="142" customWidth="1"/>
    <col min="1540" max="1750" width="9.140625" style="142"/>
    <col min="1751" max="1751" width="61.7109375" style="142" customWidth="1"/>
    <col min="1752" max="1752" width="18.5703125" style="142" customWidth="1"/>
    <col min="1753" max="1792" width="16.85546875" style="142" customWidth="1"/>
    <col min="1793" max="1794" width="18.5703125" style="142" customWidth="1"/>
    <col min="1795" max="1795" width="21.7109375" style="142" customWidth="1"/>
    <col min="1796" max="2006" width="9.140625" style="142"/>
    <col min="2007" max="2007" width="61.7109375" style="142" customWidth="1"/>
    <col min="2008" max="2008" width="18.5703125" style="142" customWidth="1"/>
    <col min="2009" max="2048" width="16.85546875" style="142" customWidth="1"/>
    <col min="2049" max="2050" width="18.5703125" style="142" customWidth="1"/>
    <col min="2051" max="2051" width="21.7109375" style="142" customWidth="1"/>
    <col min="2052" max="2262" width="9.140625" style="142"/>
    <col min="2263" max="2263" width="61.7109375" style="142" customWidth="1"/>
    <col min="2264" max="2264" width="18.5703125" style="142" customWidth="1"/>
    <col min="2265" max="2304" width="16.85546875" style="142" customWidth="1"/>
    <col min="2305" max="2306" width="18.5703125" style="142" customWidth="1"/>
    <col min="2307" max="2307" width="21.7109375" style="142" customWidth="1"/>
    <col min="2308" max="2518" width="9.140625" style="142"/>
    <col min="2519" max="2519" width="61.7109375" style="142" customWidth="1"/>
    <col min="2520" max="2520" width="18.5703125" style="142" customWidth="1"/>
    <col min="2521" max="2560" width="16.85546875" style="142" customWidth="1"/>
    <col min="2561" max="2562" width="18.5703125" style="142" customWidth="1"/>
    <col min="2563" max="2563" width="21.7109375" style="142" customWidth="1"/>
    <col min="2564" max="2774" width="9.140625" style="142"/>
    <col min="2775" max="2775" width="61.7109375" style="142" customWidth="1"/>
    <col min="2776" max="2776" width="18.5703125" style="142" customWidth="1"/>
    <col min="2777" max="2816" width="16.85546875" style="142" customWidth="1"/>
    <col min="2817" max="2818" width="18.5703125" style="142" customWidth="1"/>
    <col min="2819" max="2819" width="21.7109375" style="142" customWidth="1"/>
    <col min="2820" max="3030" width="9.140625" style="142"/>
    <col min="3031" max="3031" width="61.7109375" style="142" customWidth="1"/>
    <col min="3032" max="3032" width="18.5703125" style="142" customWidth="1"/>
    <col min="3033" max="3072" width="16.85546875" style="142" customWidth="1"/>
    <col min="3073" max="3074" width="18.5703125" style="142" customWidth="1"/>
    <col min="3075" max="3075" width="21.7109375" style="142" customWidth="1"/>
    <col min="3076" max="3286" width="9.140625" style="142"/>
    <col min="3287" max="3287" width="61.7109375" style="142" customWidth="1"/>
    <col min="3288" max="3288" width="18.5703125" style="142" customWidth="1"/>
    <col min="3289" max="3328" width="16.85546875" style="142" customWidth="1"/>
    <col min="3329" max="3330" width="18.5703125" style="142" customWidth="1"/>
    <col min="3331" max="3331" width="21.7109375" style="142" customWidth="1"/>
    <col min="3332" max="3542" width="9.140625" style="142"/>
    <col min="3543" max="3543" width="61.7109375" style="142" customWidth="1"/>
    <col min="3544" max="3544" width="18.5703125" style="142" customWidth="1"/>
    <col min="3545" max="3584" width="16.85546875" style="142" customWidth="1"/>
    <col min="3585" max="3586" width="18.5703125" style="142" customWidth="1"/>
    <col min="3587" max="3587" width="21.7109375" style="142" customWidth="1"/>
    <col min="3588" max="3798" width="9.140625" style="142"/>
    <col min="3799" max="3799" width="61.7109375" style="142" customWidth="1"/>
    <col min="3800" max="3800" width="18.5703125" style="142" customWidth="1"/>
    <col min="3801" max="3840" width="16.85546875" style="142" customWidth="1"/>
    <col min="3841" max="3842" width="18.5703125" style="142" customWidth="1"/>
    <col min="3843" max="3843" width="21.7109375" style="142" customWidth="1"/>
    <col min="3844" max="4054" width="9.140625" style="142"/>
    <col min="4055" max="4055" width="61.7109375" style="142" customWidth="1"/>
    <col min="4056" max="4056" width="18.5703125" style="142" customWidth="1"/>
    <col min="4057" max="4096" width="16.85546875" style="142" customWidth="1"/>
    <col min="4097" max="4098" width="18.5703125" style="142" customWidth="1"/>
    <col min="4099" max="4099" width="21.7109375" style="142" customWidth="1"/>
    <col min="4100" max="4310" width="9.140625" style="142"/>
    <col min="4311" max="4311" width="61.7109375" style="142" customWidth="1"/>
    <col min="4312" max="4312" width="18.5703125" style="142" customWidth="1"/>
    <col min="4313" max="4352" width="16.85546875" style="142" customWidth="1"/>
    <col min="4353" max="4354" width="18.5703125" style="142" customWidth="1"/>
    <col min="4355" max="4355" width="21.7109375" style="142" customWidth="1"/>
    <col min="4356" max="4566" width="9.140625" style="142"/>
    <col min="4567" max="4567" width="61.7109375" style="142" customWidth="1"/>
    <col min="4568" max="4568" width="18.5703125" style="142" customWidth="1"/>
    <col min="4569" max="4608" width="16.85546875" style="142" customWidth="1"/>
    <col min="4609" max="4610" width="18.5703125" style="142" customWidth="1"/>
    <col min="4611" max="4611" width="21.7109375" style="142" customWidth="1"/>
    <col min="4612" max="4822" width="9.140625" style="142"/>
    <col min="4823" max="4823" width="61.7109375" style="142" customWidth="1"/>
    <col min="4824" max="4824" width="18.5703125" style="142" customWidth="1"/>
    <col min="4825" max="4864" width="16.85546875" style="142" customWidth="1"/>
    <col min="4865" max="4866" width="18.5703125" style="142" customWidth="1"/>
    <col min="4867" max="4867" width="21.7109375" style="142" customWidth="1"/>
    <col min="4868" max="5078" width="9.140625" style="142"/>
    <col min="5079" max="5079" width="61.7109375" style="142" customWidth="1"/>
    <col min="5080" max="5080" width="18.5703125" style="142" customWidth="1"/>
    <col min="5081" max="5120" width="16.85546875" style="142" customWidth="1"/>
    <col min="5121" max="5122" width="18.5703125" style="142" customWidth="1"/>
    <col min="5123" max="5123" width="21.7109375" style="142" customWidth="1"/>
    <col min="5124" max="5334" width="9.140625" style="142"/>
    <col min="5335" max="5335" width="61.7109375" style="142" customWidth="1"/>
    <col min="5336" max="5336" width="18.5703125" style="142" customWidth="1"/>
    <col min="5337" max="5376" width="16.85546875" style="142" customWidth="1"/>
    <col min="5377" max="5378" width="18.5703125" style="142" customWidth="1"/>
    <col min="5379" max="5379" width="21.7109375" style="142" customWidth="1"/>
    <col min="5380" max="5590" width="9.140625" style="142"/>
    <col min="5591" max="5591" width="61.7109375" style="142" customWidth="1"/>
    <col min="5592" max="5592" width="18.5703125" style="142" customWidth="1"/>
    <col min="5593" max="5632" width="16.85546875" style="142" customWidth="1"/>
    <col min="5633" max="5634" width="18.5703125" style="142" customWidth="1"/>
    <col min="5635" max="5635" width="21.7109375" style="142" customWidth="1"/>
    <col min="5636" max="5846" width="9.140625" style="142"/>
    <col min="5847" max="5847" width="61.7109375" style="142" customWidth="1"/>
    <col min="5848" max="5848" width="18.5703125" style="142" customWidth="1"/>
    <col min="5849" max="5888" width="16.85546875" style="142" customWidth="1"/>
    <col min="5889" max="5890" width="18.5703125" style="142" customWidth="1"/>
    <col min="5891" max="5891" width="21.7109375" style="142" customWidth="1"/>
    <col min="5892" max="6102" width="9.140625" style="142"/>
    <col min="6103" max="6103" width="61.7109375" style="142" customWidth="1"/>
    <col min="6104" max="6104" width="18.5703125" style="142" customWidth="1"/>
    <col min="6105" max="6144" width="16.85546875" style="142" customWidth="1"/>
    <col min="6145" max="6146" width="18.5703125" style="142" customWidth="1"/>
    <col min="6147" max="6147" width="21.7109375" style="142" customWidth="1"/>
    <col min="6148" max="6358" width="9.140625" style="142"/>
    <col min="6359" max="6359" width="61.7109375" style="142" customWidth="1"/>
    <col min="6360" max="6360" width="18.5703125" style="142" customWidth="1"/>
    <col min="6361" max="6400" width="16.85546875" style="142" customWidth="1"/>
    <col min="6401" max="6402" width="18.5703125" style="142" customWidth="1"/>
    <col min="6403" max="6403" width="21.7109375" style="142" customWidth="1"/>
    <col min="6404" max="6614" width="9.140625" style="142"/>
    <col min="6615" max="6615" width="61.7109375" style="142" customWidth="1"/>
    <col min="6616" max="6616" width="18.5703125" style="142" customWidth="1"/>
    <col min="6617" max="6656" width="16.85546875" style="142" customWidth="1"/>
    <col min="6657" max="6658" width="18.5703125" style="142" customWidth="1"/>
    <col min="6659" max="6659" width="21.7109375" style="142" customWidth="1"/>
    <col min="6660" max="6870" width="9.140625" style="142"/>
    <col min="6871" max="6871" width="61.7109375" style="142" customWidth="1"/>
    <col min="6872" max="6872" width="18.5703125" style="142" customWidth="1"/>
    <col min="6873" max="6912" width="16.85546875" style="142" customWidth="1"/>
    <col min="6913" max="6914" width="18.5703125" style="142" customWidth="1"/>
    <col min="6915" max="6915" width="21.7109375" style="142" customWidth="1"/>
    <col min="6916" max="7126" width="9.140625" style="142"/>
    <col min="7127" max="7127" width="61.7109375" style="142" customWidth="1"/>
    <col min="7128" max="7128" width="18.5703125" style="142" customWidth="1"/>
    <col min="7129" max="7168" width="16.85546875" style="142" customWidth="1"/>
    <col min="7169" max="7170" width="18.5703125" style="142" customWidth="1"/>
    <col min="7171" max="7171" width="21.7109375" style="142" customWidth="1"/>
    <col min="7172" max="7382" width="9.140625" style="142"/>
    <col min="7383" max="7383" width="61.7109375" style="142" customWidth="1"/>
    <col min="7384" max="7384" width="18.5703125" style="142" customWidth="1"/>
    <col min="7385" max="7424" width="16.85546875" style="142" customWidth="1"/>
    <col min="7425" max="7426" width="18.5703125" style="142" customWidth="1"/>
    <col min="7427" max="7427" width="21.7109375" style="142" customWidth="1"/>
    <col min="7428" max="7638" width="9.140625" style="142"/>
    <col min="7639" max="7639" width="61.7109375" style="142" customWidth="1"/>
    <col min="7640" max="7640" width="18.5703125" style="142" customWidth="1"/>
    <col min="7641" max="7680" width="16.85546875" style="142" customWidth="1"/>
    <col min="7681" max="7682" width="18.5703125" style="142" customWidth="1"/>
    <col min="7683" max="7683" width="21.7109375" style="142" customWidth="1"/>
    <col min="7684" max="7894" width="9.140625" style="142"/>
    <col min="7895" max="7895" width="61.7109375" style="142" customWidth="1"/>
    <col min="7896" max="7896" width="18.5703125" style="142" customWidth="1"/>
    <col min="7897" max="7936" width="16.85546875" style="142" customWidth="1"/>
    <col min="7937" max="7938" width="18.5703125" style="142" customWidth="1"/>
    <col min="7939" max="7939" width="21.7109375" style="142" customWidth="1"/>
    <col min="7940" max="8150" width="9.140625" style="142"/>
    <col min="8151" max="8151" width="61.7109375" style="142" customWidth="1"/>
    <col min="8152" max="8152" width="18.5703125" style="142" customWidth="1"/>
    <col min="8153" max="8192" width="16.85546875" style="142" customWidth="1"/>
    <col min="8193" max="8194" width="18.5703125" style="142" customWidth="1"/>
    <col min="8195" max="8195" width="21.7109375" style="142" customWidth="1"/>
    <col min="8196" max="8406" width="9.140625" style="142"/>
    <col min="8407" max="8407" width="61.7109375" style="142" customWidth="1"/>
    <col min="8408" max="8408" width="18.5703125" style="142" customWidth="1"/>
    <col min="8409" max="8448" width="16.85546875" style="142" customWidth="1"/>
    <col min="8449" max="8450" width="18.5703125" style="142" customWidth="1"/>
    <col min="8451" max="8451" width="21.7109375" style="142" customWidth="1"/>
    <col min="8452" max="8662" width="9.140625" style="142"/>
    <col min="8663" max="8663" width="61.7109375" style="142" customWidth="1"/>
    <col min="8664" max="8664" width="18.5703125" style="142" customWidth="1"/>
    <col min="8665" max="8704" width="16.85546875" style="142" customWidth="1"/>
    <col min="8705" max="8706" width="18.5703125" style="142" customWidth="1"/>
    <col min="8707" max="8707" width="21.7109375" style="142" customWidth="1"/>
    <col min="8708" max="8918" width="9.140625" style="142"/>
    <col min="8919" max="8919" width="61.7109375" style="142" customWidth="1"/>
    <col min="8920" max="8920" width="18.5703125" style="142" customWidth="1"/>
    <col min="8921" max="8960" width="16.85546875" style="142" customWidth="1"/>
    <col min="8961" max="8962" width="18.5703125" style="142" customWidth="1"/>
    <col min="8963" max="8963" width="21.7109375" style="142" customWidth="1"/>
    <col min="8964" max="9174" width="9.140625" style="142"/>
    <col min="9175" max="9175" width="61.7109375" style="142" customWidth="1"/>
    <col min="9176" max="9176" width="18.5703125" style="142" customWidth="1"/>
    <col min="9177" max="9216" width="16.85546875" style="142" customWidth="1"/>
    <col min="9217" max="9218" width="18.5703125" style="142" customWidth="1"/>
    <col min="9219" max="9219" width="21.7109375" style="142" customWidth="1"/>
    <col min="9220" max="9430" width="9.140625" style="142"/>
    <col min="9431" max="9431" width="61.7109375" style="142" customWidth="1"/>
    <col min="9432" max="9432" width="18.5703125" style="142" customWidth="1"/>
    <col min="9433" max="9472" width="16.85546875" style="142" customWidth="1"/>
    <col min="9473" max="9474" width="18.5703125" style="142" customWidth="1"/>
    <col min="9475" max="9475" width="21.7109375" style="142" customWidth="1"/>
    <col min="9476" max="9686" width="9.140625" style="142"/>
    <col min="9687" max="9687" width="61.7109375" style="142" customWidth="1"/>
    <col min="9688" max="9688" width="18.5703125" style="142" customWidth="1"/>
    <col min="9689" max="9728" width="16.85546875" style="142" customWidth="1"/>
    <col min="9729" max="9730" width="18.5703125" style="142" customWidth="1"/>
    <col min="9731" max="9731" width="21.7109375" style="142" customWidth="1"/>
    <col min="9732" max="9942" width="9.140625" style="142"/>
    <col min="9943" max="9943" width="61.7109375" style="142" customWidth="1"/>
    <col min="9944" max="9944" width="18.5703125" style="142" customWidth="1"/>
    <col min="9945" max="9984" width="16.85546875" style="142" customWidth="1"/>
    <col min="9985" max="9986" width="18.5703125" style="142" customWidth="1"/>
    <col min="9987" max="9987" width="21.7109375" style="142" customWidth="1"/>
    <col min="9988" max="10198" width="9.140625" style="142"/>
    <col min="10199" max="10199" width="61.7109375" style="142" customWidth="1"/>
    <col min="10200" max="10200" width="18.5703125" style="142" customWidth="1"/>
    <col min="10201" max="10240" width="16.85546875" style="142" customWidth="1"/>
    <col min="10241" max="10242" width="18.5703125" style="142" customWidth="1"/>
    <col min="10243" max="10243" width="21.7109375" style="142" customWidth="1"/>
    <col min="10244" max="10454" width="9.140625" style="142"/>
    <col min="10455" max="10455" width="61.7109375" style="142" customWidth="1"/>
    <col min="10456" max="10456" width="18.5703125" style="142" customWidth="1"/>
    <col min="10457" max="10496" width="16.85546875" style="142" customWidth="1"/>
    <col min="10497" max="10498" width="18.5703125" style="142" customWidth="1"/>
    <col min="10499" max="10499" width="21.7109375" style="142" customWidth="1"/>
    <col min="10500" max="10710" width="9.140625" style="142"/>
    <col min="10711" max="10711" width="61.7109375" style="142" customWidth="1"/>
    <col min="10712" max="10712" width="18.5703125" style="142" customWidth="1"/>
    <col min="10713" max="10752" width="16.85546875" style="142" customWidth="1"/>
    <col min="10753" max="10754" width="18.5703125" style="142" customWidth="1"/>
    <col min="10755" max="10755" width="21.7109375" style="142" customWidth="1"/>
    <col min="10756" max="10966" width="9.140625" style="142"/>
    <col min="10967" max="10967" width="61.7109375" style="142" customWidth="1"/>
    <col min="10968" max="10968" width="18.5703125" style="142" customWidth="1"/>
    <col min="10969" max="11008" width="16.85546875" style="142" customWidth="1"/>
    <col min="11009" max="11010" width="18.5703125" style="142" customWidth="1"/>
    <col min="11011" max="11011" width="21.7109375" style="142" customWidth="1"/>
    <col min="11012" max="11222" width="9.140625" style="142"/>
    <col min="11223" max="11223" width="61.7109375" style="142" customWidth="1"/>
    <col min="11224" max="11224" width="18.5703125" style="142" customWidth="1"/>
    <col min="11225" max="11264" width="16.85546875" style="142" customWidth="1"/>
    <col min="11265" max="11266" width="18.5703125" style="142" customWidth="1"/>
    <col min="11267" max="11267" width="21.7109375" style="142" customWidth="1"/>
    <col min="11268" max="11478" width="9.140625" style="142"/>
    <col min="11479" max="11479" width="61.7109375" style="142" customWidth="1"/>
    <col min="11480" max="11480" width="18.5703125" style="142" customWidth="1"/>
    <col min="11481" max="11520" width="16.85546875" style="142" customWidth="1"/>
    <col min="11521" max="11522" width="18.5703125" style="142" customWidth="1"/>
    <col min="11523" max="11523" width="21.7109375" style="142" customWidth="1"/>
    <col min="11524" max="11734" width="9.140625" style="142"/>
    <col min="11735" max="11735" width="61.7109375" style="142" customWidth="1"/>
    <col min="11736" max="11736" width="18.5703125" style="142" customWidth="1"/>
    <col min="11737" max="11776" width="16.85546875" style="142" customWidth="1"/>
    <col min="11777" max="11778" width="18.5703125" style="142" customWidth="1"/>
    <col min="11779" max="11779" width="21.7109375" style="142" customWidth="1"/>
    <col min="11780" max="11990" width="9.140625" style="142"/>
    <col min="11991" max="11991" width="61.7109375" style="142" customWidth="1"/>
    <col min="11992" max="11992" width="18.5703125" style="142" customWidth="1"/>
    <col min="11993" max="12032" width="16.85546875" style="142" customWidth="1"/>
    <col min="12033" max="12034" width="18.5703125" style="142" customWidth="1"/>
    <col min="12035" max="12035" width="21.7109375" style="142" customWidth="1"/>
    <col min="12036" max="12246" width="9.140625" style="142"/>
    <col min="12247" max="12247" width="61.7109375" style="142" customWidth="1"/>
    <col min="12248" max="12248" width="18.5703125" style="142" customWidth="1"/>
    <col min="12249" max="12288" width="16.85546875" style="142" customWidth="1"/>
    <col min="12289" max="12290" width="18.5703125" style="142" customWidth="1"/>
    <col min="12291" max="12291" width="21.7109375" style="142" customWidth="1"/>
    <col min="12292" max="12502" width="9.140625" style="142"/>
    <col min="12503" max="12503" width="61.7109375" style="142" customWidth="1"/>
    <col min="12504" max="12504" width="18.5703125" style="142" customWidth="1"/>
    <col min="12505" max="12544" width="16.85546875" style="142" customWidth="1"/>
    <col min="12545" max="12546" width="18.5703125" style="142" customWidth="1"/>
    <col min="12547" max="12547" width="21.7109375" style="142" customWidth="1"/>
    <col min="12548" max="12758" width="9.140625" style="142"/>
    <col min="12759" max="12759" width="61.7109375" style="142" customWidth="1"/>
    <col min="12760" max="12760" width="18.5703125" style="142" customWidth="1"/>
    <col min="12761" max="12800" width="16.85546875" style="142" customWidth="1"/>
    <col min="12801" max="12802" width="18.5703125" style="142" customWidth="1"/>
    <col min="12803" max="12803" width="21.7109375" style="142" customWidth="1"/>
    <col min="12804" max="13014" width="9.140625" style="142"/>
    <col min="13015" max="13015" width="61.7109375" style="142" customWidth="1"/>
    <col min="13016" max="13016" width="18.5703125" style="142" customWidth="1"/>
    <col min="13017" max="13056" width="16.85546875" style="142" customWidth="1"/>
    <col min="13057" max="13058" width="18.5703125" style="142" customWidth="1"/>
    <col min="13059" max="13059" width="21.7109375" style="142" customWidth="1"/>
    <col min="13060" max="13270" width="9.140625" style="142"/>
    <col min="13271" max="13271" width="61.7109375" style="142" customWidth="1"/>
    <col min="13272" max="13272" width="18.5703125" style="142" customWidth="1"/>
    <col min="13273" max="13312" width="16.85546875" style="142" customWidth="1"/>
    <col min="13313" max="13314" width="18.5703125" style="142" customWidth="1"/>
    <col min="13315" max="13315" width="21.7109375" style="142" customWidth="1"/>
    <col min="13316" max="13526" width="9.140625" style="142"/>
    <col min="13527" max="13527" width="61.7109375" style="142" customWidth="1"/>
    <col min="13528" max="13528" width="18.5703125" style="142" customWidth="1"/>
    <col min="13529" max="13568" width="16.85546875" style="142" customWidth="1"/>
    <col min="13569" max="13570" width="18.5703125" style="142" customWidth="1"/>
    <col min="13571" max="13571" width="21.7109375" style="142" customWidth="1"/>
    <col min="13572" max="13782" width="9.140625" style="142"/>
    <col min="13783" max="13783" width="61.7109375" style="142" customWidth="1"/>
    <col min="13784" max="13784" width="18.5703125" style="142" customWidth="1"/>
    <col min="13785" max="13824" width="16.85546875" style="142" customWidth="1"/>
    <col min="13825" max="13826" width="18.5703125" style="142" customWidth="1"/>
    <col min="13827" max="13827" width="21.7109375" style="142" customWidth="1"/>
    <col min="13828" max="14038" width="9.140625" style="142"/>
    <col min="14039" max="14039" width="61.7109375" style="142" customWidth="1"/>
    <col min="14040" max="14040" width="18.5703125" style="142" customWidth="1"/>
    <col min="14041" max="14080" width="16.85546875" style="142" customWidth="1"/>
    <col min="14081" max="14082" width="18.5703125" style="142" customWidth="1"/>
    <col min="14083" max="14083" width="21.7109375" style="142" customWidth="1"/>
    <col min="14084" max="14294" width="9.140625" style="142"/>
    <col min="14295" max="14295" width="61.7109375" style="142" customWidth="1"/>
    <col min="14296" max="14296" width="18.5703125" style="142" customWidth="1"/>
    <col min="14297" max="14336" width="16.85546875" style="142" customWidth="1"/>
    <col min="14337" max="14338" width="18.5703125" style="142" customWidth="1"/>
    <col min="14339" max="14339" width="21.7109375" style="142" customWidth="1"/>
    <col min="14340" max="14550" width="9.140625" style="142"/>
    <col min="14551" max="14551" width="61.7109375" style="142" customWidth="1"/>
    <col min="14552" max="14552" width="18.5703125" style="142" customWidth="1"/>
    <col min="14553" max="14592" width="16.85546875" style="142" customWidth="1"/>
    <col min="14593" max="14594" width="18.5703125" style="142" customWidth="1"/>
    <col min="14595" max="14595" width="21.7109375" style="142" customWidth="1"/>
    <col min="14596" max="14806" width="9.140625" style="142"/>
    <col min="14807" max="14807" width="61.7109375" style="142" customWidth="1"/>
    <col min="14808" max="14808" width="18.5703125" style="142" customWidth="1"/>
    <col min="14809" max="14848" width="16.85546875" style="142" customWidth="1"/>
    <col min="14849" max="14850" width="18.5703125" style="142" customWidth="1"/>
    <col min="14851" max="14851" width="21.7109375" style="142" customWidth="1"/>
    <col min="14852" max="15062" width="9.140625" style="142"/>
    <col min="15063" max="15063" width="61.7109375" style="142" customWidth="1"/>
    <col min="15064" max="15064" width="18.5703125" style="142" customWidth="1"/>
    <col min="15065" max="15104" width="16.85546875" style="142" customWidth="1"/>
    <col min="15105" max="15106" width="18.5703125" style="142" customWidth="1"/>
    <col min="15107" max="15107" width="21.7109375" style="142" customWidth="1"/>
    <col min="15108" max="15318" width="9.140625" style="142"/>
    <col min="15319" max="15319" width="61.7109375" style="142" customWidth="1"/>
    <col min="15320" max="15320" width="18.5703125" style="142" customWidth="1"/>
    <col min="15321" max="15360" width="16.85546875" style="142" customWidth="1"/>
    <col min="15361" max="15362" width="18.5703125" style="142" customWidth="1"/>
    <col min="15363" max="15363" width="21.7109375" style="142" customWidth="1"/>
    <col min="15364" max="15574" width="9.140625" style="142"/>
    <col min="15575" max="15575" width="61.7109375" style="142" customWidth="1"/>
    <col min="15576" max="15576" width="18.5703125" style="142" customWidth="1"/>
    <col min="15577" max="15616" width="16.85546875" style="142" customWidth="1"/>
    <col min="15617" max="15618" width="18.5703125" style="142" customWidth="1"/>
    <col min="15619" max="15619" width="21.7109375" style="142" customWidth="1"/>
    <col min="15620" max="15830" width="9.140625" style="142"/>
    <col min="15831" max="15831" width="61.7109375" style="142" customWidth="1"/>
    <col min="15832" max="15832" width="18.5703125" style="142" customWidth="1"/>
    <col min="15833" max="15872" width="16.85546875" style="142" customWidth="1"/>
    <col min="15873" max="15874" width="18.5703125" style="142" customWidth="1"/>
    <col min="15875" max="15875" width="21.7109375" style="142" customWidth="1"/>
    <col min="15876" max="16086" width="9.140625" style="142"/>
    <col min="16087" max="16087" width="61.7109375" style="142" customWidth="1"/>
    <col min="16088" max="16088" width="18.5703125" style="142" customWidth="1"/>
    <col min="16089" max="16128" width="16.85546875" style="142" customWidth="1"/>
    <col min="16129" max="16130" width="18.5703125" style="142" customWidth="1"/>
    <col min="16131" max="16131" width="21.7109375" style="142" customWidth="1"/>
    <col min="16132"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355</v>
      </c>
      <c r="I3" s="8"/>
      <c r="J3" s="8"/>
      <c r="K3" s="11"/>
    </row>
    <row r="4" spans="1:11" ht="18.75" x14ac:dyDescent="0.3">
      <c r="A4" s="12"/>
      <c r="B4" s="8"/>
      <c r="C4" s="8"/>
      <c r="D4" s="8"/>
      <c r="E4" s="8"/>
      <c r="F4" s="8"/>
      <c r="G4" s="8"/>
      <c r="H4" s="8"/>
      <c r="I4" s="8"/>
      <c r="J4" s="8"/>
      <c r="K4" s="11"/>
    </row>
    <row r="5" spans="1:11" x14ac:dyDescent="0.2">
      <c r="A5" s="306" t="str">
        <f>'1. паспорт местоположение'!A5:C5</f>
        <v>Год раскрытия информации: 2022 год</v>
      </c>
      <c r="B5" s="306"/>
      <c r="C5" s="306"/>
      <c r="D5" s="306"/>
      <c r="E5" s="306"/>
      <c r="F5" s="306"/>
      <c r="G5" s="306"/>
      <c r="H5" s="306"/>
      <c r="I5" s="143"/>
      <c r="J5" s="143"/>
      <c r="K5" s="143"/>
    </row>
    <row r="6" spans="1:11" ht="18.75" x14ac:dyDescent="0.3">
      <c r="A6" s="12"/>
      <c r="B6" s="8"/>
      <c r="C6" s="8"/>
      <c r="D6" s="8"/>
      <c r="E6" s="8"/>
      <c r="F6" s="8"/>
      <c r="G6" s="8"/>
      <c r="H6" s="8"/>
      <c r="I6" s="8"/>
      <c r="J6" s="8"/>
      <c r="K6" s="11"/>
    </row>
    <row r="7" spans="1:11" ht="18.75" x14ac:dyDescent="0.2">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8.75" x14ac:dyDescent="0.2">
      <c r="A8" s="129"/>
      <c r="B8" s="129"/>
      <c r="C8" s="129"/>
      <c r="D8" s="129"/>
      <c r="E8" s="129"/>
      <c r="F8" s="129"/>
      <c r="G8" s="129"/>
      <c r="H8" s="129"/>
      <c r="I8" s="129"/>
      <c r="J8" s="129"/>
      <c r="K8" s="129"/>
    </row>
    <row r="9" spans="1:11" ht="18.75" x14ac:dyDescent="0.2">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
      <c r="A10" s="258" t="s">
        <v>9</v>
      </c>
      <c r="B10" s="258"/>
      <c r="C10" s="258"/>
      <c r="D10" s="258"/>
      <c r="E10" s="258"/>
      <c r="F10" s="258"/>
      <c r="G10" s="258"/>
      <c r="H10" s="258"/>
      <c r="I10" s="5"/>
      <c r="J10" s="5"/>
      <c r="K10" s="5"/>
    </row>
    <row r="11" spans="1:11" ht="18.75" x14ac:dyDescent="0.2">
      <c r="A11" s="129"/>
      <c r="B11" s="129"/>
      <c r="C11" s="129"/>
      <c r="D11" s="129"/>
      <c r="E11" s="129"/>
      <c r="F11" s="129"/>
      <c r="G11" s="129"/>
      <c r="H11" s="129"/>
      <c r="I11" s="129"/>
      <c r="J11" s="129"/>
      <c r="K11" s="129"/>
    </row>
    <row r="12" spans="1:11" ht="18.75" x14ac:dyDescent="0.2">
      <c r="A12" s="260" t="str">
        <f>'1. паспорт местоположение'!A12:C12</f>
        <v>J_KGK_05</v>
      </c>
      <c r="B12" s="260"/>
      <c r="C12" s="260"/>
      <c r="D12" s="260"/>
      <c r="E12" s="260"/>
      <c r="F12" s="260"/>
      <c r="G12" s="260"/>
      <c r="H12" s="260"/>
      <c r="I12" s="7"/>
      <c r="J12" s="7"/>
      <c r="K12" s="7"/>
    </row>
    <row r="13" spans="1:11" x14ac:dyDescent="0.2">
      <c r="A13" s="258" t="s">
        <v>8</v>
      </c>
      <c r="B13" s="258"/>
      <c r="C13" s="258"/>
      <c r="D13" s="258"/>
      <c r="E13" s="258"/>
      <c r="F13" s="258"/>
      <c r="G13" s="258"/>
      <c r="H13" s="258"/>
      <c r="I13" s="5"/>
      <c r="J13" s="5"/>
      <c r="K13" s="5"/>
    </row>
    <row r="14" spans="1:11" ht="18.75" x14ac:dyDescent="0.2">
      <c r="A14" s="4"/>
      <c r="B14" s="4"/>
      <c r="C14" s="4"/>
      <c r="D14" s="4"/>
      <c r="E14" s="4"/>
      <c r="F14" s="4"/>
      <c r="G14" s="4"/>
      <c r="H14" s="4"/>
      <c r="I14" s="4"/>
      <c r="J14" s="4"/>
      <c r="K14" s="4"/>
    </row>
    <row r="15" spans="1:11" ht="18.75" x14ac:dyDescent="0.2">
      <c r="A15" s="259" t="str">
        <f>'1. паспорт местоположение'!A15:C15</f>
        <v>Технические средства безопасности Гусевского филиала "Гусевская ТЭЦ"</v>
      </c>
      <c r="B15" s="259"/>
      <c r="C15" s="259"/>
      <c r="D15" s="259"/>
      <c r="E15" s="259"/>
      <c r="F15" s="259"/>
      <c r="G15" s="259"/>
      <c r="H15" s="259"/>
      <c r="I15" s="7"/>
      <c r="J15" s="7"/>
      <c r="K15" s="7"/>
    </row>
    <row r="16" spans="1:11" x14ac:dyDescent="0.2">
      <c r="A16" s="258" t="s">
        <v>7</v>
      </c>
      <c r="B16" s="258"/>
      <c r="C16" s="258"/>
      <c r="D16" s="258"/>
      <c r="E16" s="258"/>
      <c r="F16" s="258"/>
      <c r="G16" s="258"/>
      <c r="H16" s="258"/>
      <c r="I16" s="5"/>
      <c r="J16" s="5"/>
      <c r="K16" s="5"/>
    </row>
    <row r="17" spans="1:11" ht="18.75" x14ac:dyDescent="0.2">
      <c r="A17" s="4"/>
      <c r="B17" s="4"/>
      <c r="C17" s="4"/>
      <c r="D17" s="4"/>
      <c r="E17" s="4"/>
      <c r="F17" s="4"/>
      <c r="G17" s="4"/>
      <c r="H17" s="4"/>
      <c r="I17" s="4"/>
      <c r="J17" s="4"/>
      <c r="K17" s="4"/>
    </row>
    <row r="18" spans="1:11" ht="18.75" x14ac:dyDescent="0.2">
      <c r="A18" s="260" t="s">
        <v>507</v>
      </c>
      <c r="B18" s="260"/>
      <c r="C18" s="260"/>
      <c r="D18" s="260"/>
      <c r="E18" s="260"/>
      <c r="F18" s="260"/>
      <c r="G18" s="260"/>
      <c r="H18" s="260"/>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547</v>
      </c>
      <c r="B25" s="150">
        <f>'6.2. Паспорт фин осв ввод'!D30*1000000</f>
        <v>16507511.536666669</v>
      </c>
      <c r="D25" s="146" t="s">
        <v>353</v>
      </c>
    </row>
    <row r="26" spans="1:11" ht="30.6" customHeight="1" x14ac:dyDescent="0.2">
      <c r="A26" s="151" t="s">
        <v>352</v>
      </c>
      <c r="B26" s="152">
        <v>0</v>
      </c>
      <c r="D26" s="297" t="s">
        <v>351</v>
      </c>
      <c r="E26" s="298"/>
      <c r="F26" s="299"/>
      <c r="G26" s="210" t="str">
        <f>IF(SUM(B89:K89)=0,"не окупается",SUM(B89:K89))</f>
        <v>не окупается</v>
      </c>
      <c r="H26" s="185"/>
    </row>
    <row r="27" spans="1:11" ht="30.6" customHeight="1" x14ac:dyDescent="0.2">
      <c r="A27" s="151" t="s">
        <v>350</v>
      </c>
      <c r="B27" s="152">
        <v>10</v>
      </c>
      <c r="D27" s="300" t="s">
        <v>349</v>
      </c>
      <c r="E27" s="301"/>
      <c r="F27" s="302"/>
      <c r="G27" s="211" t="str">
        <f>IF(SUM(B90:K90)=0,"не окупается",SUM(B90:K90))</f>
        <v>не окупается</v>
      </c>
      <c r="H27" s="185"/>
    </row>
    <row r="28" spans="1:11" ht="30.6" customHeight="1" thickBot="1" x14ac:dyDescent="0.25">
      <c r="A28" s="153" t="s">
        <v>348</v>
      </c>
      <c r="B28" s="154">
        <v>1</v>
      </c>
      <c r="D28" s="303" t="s">
        <v>347</v>
      </c>
      <c r="E28" s="304"/>
      <c r="F28" s="305"/>
      <c r="G28" s="212">
        <f>K87</f>
        <v>15006828.669696972</v>
      </c>
      <c r="H28" s="186"/>
    </row>
    <row r="29" spans="1:11" ht="15.6" customHeight="1" x14ac:dyDescent="0.2">
      <c r="A29" s="149" t="s">
        <v>346</v>
      </c>
      <c r="B29" s="150">
        <v>0</v>
      </c>
      <c r="D29" s="295"/>
      <c r="E29" s="295"/>
      <c r="F29" s="187"/>
      <c r="G29" s="187"/>
      <c r="H29" s="187"/>
    </row>
    <row r="30" spans="1:11" ht="27.6" hidden="1" customHeight="1" x14ac:dyDescent="0.2">
      <c r="A30" s="151" t="s">
        <v>548</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549</v>
      </c>
      <c r="B37" s="150">
        <v>0</v>
      </c>
    </row>
    <row r="38" spans="1:11" hidden="1" x14ac:dyDescent="0.2">
      <c r="A38" s="151" t="s">
        <v>342</v>
      </c>
      <c r="B38" s="152"/>
    </row>
    <row r="39" spans="1:11" hidden="1" x14ac:dyDescent="0.2">
      <c r="A39" s="157" t="s">
        <v>341</v>
      </c>
      <c r="B39" s="158"/>
    </row>
    <row r="40" spans="1:11" hidden="1" x14ac:dyDescent="0.2">
      <c r="A40" s="159" t="s">
        <v>550</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165">
        <f>B45*B44+B43*B42*(1-B36)</f>
        <v>0.1</v>
      </c>
      <c r="C46" s="166"/>
    </row>
    <row r="47" spans="1:11" x14ac:dyDescent="0.2">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
      <c r="A48" s="151" t="s">
        <v>333</v>
      </c>
      <c r="B48" s="216">
        <v>3.5999999999999997E-2</v>
      </c>
      <c r="C48" s="217">
        <v>3.9E-2</v>
      </c>
      <c r="D48" s="216">
        <v>0.04</v>
      </c>
      <c r="E48" s="217">
        <v>0.04</v>
      </c>
      <c r="F48" s="216">
        <v>0.04</v>
      </c>
      <c r="G48" s="217">
        <v>0.04</v>
      </c>
      <c r="H48" s="216">
        <v>0.04</v>
      </c>
      <c r="I48" s="217">
        <v>0.04</v>
      </c>
      <c r="J48" s="216">
        <v>0.04</v>
      </c>
      <c r="K48" s="217">
        <f>J48</f>
        <v>0.04</v>
      </c>
    </row>
    <row r="49" spans="1:11" x14ac:dyDescent="0.2">
      <c r="A49" s="151" t="s">
        <v>332</v>
      </c>
      <c r="B49" s="216">
        <f>B48</f>
        <v>3.5999999999999997E-2</v>
      </c>
      <c r="C49" s="217">
        <f>(B49+1)*(C48+1)-1</f>
        <v>7.6403999999999916E-2</v>
      </c>
      <c r="D49" s="216">
        <f t="shared" ref="D49:K49" si="1">(C49+1)*(D48+1)-1</f>
        <v>0.11946016000000004</v>
      </c>
      <c r="E49" s="217">
        <f t="shared" si="1"/>
        <v>0.16423856640000012</v>
      </c>
      <c r="F49" s="216">
        <f t="shared" si="1"/>
        <v>0.21080810905600011</v>
      </c>
      <c r="G49" s="217">
        <f t="shared" si="1"/>
        <v>0.2592404334182401</v>
      </c>
      <c r="H49" s="216">
        <f t="shared" si="1"/>
        <v>0.30961005075496972</v>
      </c>
      <c r="I49" s="217">
        <f t="shared" si="1"/>
        <v>0.36199445278516862</v>
      </c>
      <c r="J49" s="216">
        <f t="shared" si="1"/>
        <v>0.41647423089657543</v>
      </c>
      <c r="K49" s="217">
        <f t="shared" si="1"/>
        <v>0.47313320013243843</v>
      </c>
    </row>
    <row r="50" spans="1:11" ht="16.5" thickBot="1" x14ac:dyDescent="0.25">
      <c r="A50" s="153" t="s">
        <v>551</v>
      </c>
      <c r="B50" s="218">
        <f>B59</f>
        <v>16507511.536666669</v>
      </c>
      <c r="C50" s="219">
        <f t="shared" ref="C50:K50" si="2">C59</f>
        <v>0</v>
      </c>
      <c r="D50" s="218">
        <f t="shared" si="2"/>
        <v>0</v>
      </c>
      <c r="E50" s="219">
        <f t="shared" si="2"/>
        <v>0</v>
      </c>
      <c r="F50" s="218">
        <f t="shared" si="2"/>
        <v>0</v>
      </c>
      <c r="G50" s="219">
        <f t="shared" si="2"/>
        <v>0</v>
      </c>
      <c r="H50" s="218">
        <f t="shared" si="2"/>
        <v>0</v>
      </c>
      <c r="I50" s="219">
        <f t="shared" si="2"/>
        <v>0</v>
      </c>
      <c r="J50" s="218">
        <f t="shared" si="2"/>
        <v>0</v>
      </c>
      <c r="K50" s="219">
        <f t="shared" si="2"/>
        <v>0</v>
      </c>
    </row>
    <row r="51" spans="1:11" ht="16.5" thickBot="1" x14ac:dyDescent="0.25"/>
    <row r="52" spans="1:11" x14ac:dyDescent="0.2">
      <c r="A52" s="220" t="s">
        <v>567</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
      <c r="A54" s="223" t="s">
        <v>330</v>
      </c>
      <c r="B54" s="224">
        <v>0</v>
      </c>
      <c r="C54" s="225">
        <v>0</v>
      </c>
      <c r="D54" s="224">
        <v>0</v>
      </c>
      <c r="E54" s="225">
        <v>0</v>
      </c>
      <c r="F54" s="224">
        <v>0</v>
      </c>
      <c r="G54" s="225">
        <v>0</v>
      </c>
      <c r="H54" s="224">
        <v>0</v>
      </c>
      <c r="I54" s="225">
        <v>0</v>
      </c>
      <c r="J54" s="224">
        <v>0</v>
      </c>
      <c r="K54" s="225">
        <v>0</v>
      </c>
    </row>
    <row r="55" spans="1:11" ht="16.5" thickBot="1" x14ac:dyDescent="0.25">
      <c r="A55" s="226" t="s">
        <v>329</v>
      </c>
      <c r="B55" s="227">
        <v>0</v>
      </c>
      <c r="C55" s="228">
        <v>0</v>
      </c>
      <c r="D55" s="227">
        <v>0</v>
      </c>
      <c r="E55" s="228">
        <v>0</v>
      </c>
      <c r="F55" s="227">
        <v>0</v>
      </c>
      <c r="G55" s="228">
        <v>0</v>
      </c>
      <c r="H55" s="227">
        <v>0</v>
      </c>
      <c r="I55" s="228">
        <v>0</v>
      </c>
      <c r="J55" s="227">
        <v>0</v>
      </c>
      <c r="K55" s="228">
        <v>0</v>
      </c>
    </row>
    <row r="56" spans="1:11" ht="16.5" hidden="1" thickBot="1" x14ac:dyDescent="0.25">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5" thickBot="1" x14ac:dyDescent="0.25">
      <c r="A57" s="167"/>
      <c r="B57" s="168"/>
      <c r="C57" s="168"/>
      <c r="D57" s="168"/>
      <c r="E57" s="168"/>
      <c r="F57" s="168"/>
      <c r="G57" s="168"/>
      <c r="H57" s="168"/>
      <c r="I57" s="168"/>
      <c r="J57" s="168"/>
      <c r="K57" s="168"/>
    </row>
    <row r="58" spans="1:11" x14ac:dyDescent="0.2">
      <c r="A58" s="220" t="s">
        <v>552</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4.25" x14ac:dyDescent="0.2">
      <c r="A59" s="231" t="s">
        <v>327</v>
      </c>
      <c r="B59" s="232">
        <f>B25</f>
        <v>16507511.536666669</v>
      </c>
      <c r="C59" s="233"/>
      <c r="D59" s="232"/>
      <c r="E59" s="233"/>
      <c r="F59" s="232"/>
      <c r="G59" s="233"/>
      <c r="H59" s="232"/>
      <c r="I59" s="233"/>
      <c r="J59" s="232"/>
      <c r="K59" s="233"/>
    </row>
    <row r="60" spans="1:11" x14ac:dyDescent="0.2">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
      <c r="A61" s="234" t="s">
        <v>325</v>
      </c>
      <c r="B61" s="224">
        <v>0</v>
      </c>
      <c r="C61" s="225">
        <v>0</v>
      </c>
      <c r="D61" s="224">
        <v>0</v>
      </c>
      <c r="E61" s="225">
        <v>0</v>
      </c>
      <c r="F61" s="224">
        <v>0</v>
      </c>
      <c r="G61" s="225">
        <v>0</v>
      </c>
      <c r="H61" s="224">
        <v>0</v>
      </c>
      <c r="I61" s="225">
        <v>0</v>
      </c>
      <c r="J61" s="224">
        <v>0</v>
      </c>
      <c r="K61" s="225">
        <v>0</v>
      </c>
    </row>
    <row r="62" spans="1:11" x14ac:dyDescent="0.2">
      <c r="A62" s="234" t="s">
        <v>565</v>
      </c>
      <c r="B62" s="224">
        <v>0</v>
      </c>
      <c r="C62" s="225">
        <v>0</v>
      </c>
      <c r="D62" s="224">
        <v>0</v>
      </c>
      <c r="E62" s="225">
        <v>0</v>
      </c>
      <c r="F62" s="224">
        <v>0</v>
      </c>
      <c r="G62" s="225">
        <v>0</v>
      </c>
      <c r="H62" s="224">
        <v>0</v>
      </c>
      <c r="I62" s="225">
        <v>0</v>
      </c>
      <c r="J62" s="224">
        <v>0</v>
      </c>
      <c r="K62" s="225">
        <v>0</v>
      </c>
    </row>
    <row r="63" spans="1:11" x14ac:dyDescent="0.2">
      <c r="A63" s="234" t="s">
        <v>566</v>
      </c>
      <c r="B63" s="224">
        <v>0</v>
      </c>
      <c r="C63" s="225">
        <v>0</v>
      </c>
      <c r="D63" s="224">
        <v>0</v>
      </c>
      <c r="E63" s="225">
        <v>0</v>
      </c>
      <c r="F63" s="224">
        <v>0</v>
      </c>
      <c r="G63" s="225">
        <v>0</v>
      </c>
      <c r="H63" s="224">
        <v>0</v>
      </c>
      <c r="I63" s="225">
        <v>0</v>
      </c>
      <c r="J63" s="224">
        <v>0</v>
      </c>
      <c r="K63" s="225">
        <v>0</v>
      </c>
    </row>
    <row r="64" spans="1:11" x14ac:dyDescent="0.2">
      <c r="A64" s="234" t="s">
        <v>324</v>
      </c>
      <c r="B64" s="224">
        <v>0</v>
      </c>
      <c r="C64" s="225">
        <v>0</v>
      </c>
      <c r="D64" s="224">
        <v>0</v>
      </c>
      <c r="E64" s="225">
        <v>0</v>
      </c>
      <c r="F64" s="224">
        <v>0</v>
      </c>
      <c r="G64" s="225">
        <v>0</v>
      </c>
      <c r="H64" s="224">
        <v>0</v>
      </c>
      <c r="I64" s="225">
        <v>0</v>
      </c>
      <c r="J64" s="224">
        <v>0</v>
      </c>
      <c r="K64" s="225">
        <v>0</v>
      </c>
    </row>
    <row r="65" spans="1:11" ht="31.5" x14ac:dyDescent="0.2">
      <c r="A65" s="234" t="s">
        <v>553</v>
      </c>
      <c r="B65" s="224">
        <v>0</v>
      </c>
      <c r="C65" s="225">
        <v>0</v>
      </c>
      <c r="D65" s="224">
        <v>0</v>
      </c>
      <c r="E65" s="225">
        <v>0</v>
      </c>
      <c r="F65" s="224">
        <v>0</v>
      </c>
      <c r="G65" s="225">
        <v>0</v>
      </c>
      <c r="H65" s="224">
        <v>0</v>
      </c>
      <c r="I65" s="225">
        <v>0</v>
      </c>
      <c r="J65" s="224">
        <v>0</v>
      </c>
      <c r="K65" s="225">
        <v>0</v>
      </c>
    </row>
    <row r="66" spans="1:11" ht="28.5" x14ac:dyDescent="0.2">
      <c r="A66" s="235" t="s">
        <v>323</v>
      </c>
      <c r="B66" s="232">
        <f>B59-B60</f>
        <v>16507511.536666669</v>
      </c>
      <c r="C66" s="233">
        <f t="shared" ref="C66:K66" si="8">C59-C60</f>
        <v>0</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
      <c r="A67" s="234" t="s">
        <v>318</v>
      </c>
      <c r="B67" s="224">
        <f>B59</f>
        <v>16507511.536666669</v>
      </c>
      <c r="C67" s="225">
        <f t="shared" ref="C67:K67" si="9">C59</f>
        <v>0</v>
      </c>
      <c r="D67" s="224">
        <f t="shared" si="9"/>
        <v>0</v>
      </c>
      <c r="E67" s="225">
        <f t="shared" si="9"/>
        <v>0</v>
      </c>
      <c r="F67" s="224">
        <f t="shared" si="9"/>
        <v>0</v>
      </c>
      <c r="G67" s="225">
        <f t="shared" si="9"/>
        <v>0</v>
      </c>
      <c r="H67" s="224">
        <f t="shared" si="9"/>
        <v>0</v>
      </c>
      <c r="I67" s="225">
        <f t="shared" si="9"/>
        <v>0</v>
      </c>
      <c r="J67" s="224">
        <f t="shared" si="9"/>
        <v>0</v>
      </c>
      <c r="K67" s="225">
        <f t="shared" si="9"/>
        <v>0</v>
      </c>
    </row>
    <row r="68" spans="1:11" ht="28.5" x14ac:dyDescent="0.2">
      <c r="A68" s="235" t="s">
        <v>319</v>
      </c>
      <c r="B68" s="232">
        <f>B66-B67</f>
        <v>0</v>
      </c>
      <c r="C68" s="233">
        <f t="shared" ref="C68:K68" si="10">C66-C67</f>
        <v>0</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4.25" x14ac:dyDescent="0.2">
      <c r="A70" s="235" t="s">
        <v>322</v>
      </c>
      <c r="B70" s="232">
        <f t="shared" ref="B70:K70" si="12">B68+B69</f>
        <v>0</v>
      </c>
      <c r="C70" s="233">
        <f t="shared" si="12"/>
        <v>0</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5" thickBot="1" x14ac:dyDescent="0.25">
      <c r="A72" s="236" t="s">
        <v>321</v>
      </c>
      <c r="B72" s="237">
        <f t="shared" ref="B72:K72" si="14">B70+B71</f>
        <v>0</v>
      </c>
      <c r="C72" s="238">
        <f t="shared" si="14"/>
        <v>0</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5" thickBot="1" x14ac:dyDescent="0.25">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8.5" x14ac:dyDescent="0.2">
      <c r="A75" s="231" t="s">
        <v>319</v>
      </c>
      <c r="B75" s="232">
        <f t="shared" ref="B75:K75" si="17">B68</f>
        <v>0</v>
      </c>
      <c r="C75" s="233">
        <f t="shared" si="17"/>
        <v>0</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
      <c r="A76" s="234" t="s">
        <v>318</v>
      </c>
      <c r="B76" s="224">
        <f>B67</f>
        <v>16507511.536666669</v>
      </c>
      <c r="C76" s="225">
        <f t="shared" ref="C76:K76" si="18">C67</f>
        <v>0</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
      <c r="A78" s="234" t="s">
        <v>316</v>
      </c>
      <c r="B78" s="224"/>
      <c r="C78" s="225"/>
      <c r="D78" s="224"/>
      <c r="E78" s="225"/>
      <c r="F78" s="224"/>
      <c r="G78" s="225"/>
      <c r="H78" s="224"/>
      <c r="I78" s="225"/>
      <c r="J78" s="224"/>
      <c r="K78" s="225"/>
    </row>
    <row r="79" spans="1:11" hidden="1" x14ac:dyDescent="0.2">
      <c r="A79" s="234" t="s">
        <v>315</v>
      </c>
      <c r="B79" s="224"/>
      <c r="C79" s="225"/>
      <c r="D79" s="224"/>
      <c r="E79" s="225"/>
      <c r="F79" s="224"/>
      <c r="G79" s="225"/>
      <c r="H79" s="224"/>
      <c r="I79" s="225"/>
      <c r="J79" s="224"/>
      <c r="K79" s="225"/>
    </row>
    <row r="80" spans="1:11" x14ac:dyDescent="0.2">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
      <c r="A81" s="234" t="s">
        <v>554</v>
      </c>
      <c r="B81" s="224"/>
      <c r="C81" s="225"/>
      <c r="D81" s="224"/>
      <c r="E81" s="225"/>
      <c r="F81" s="224"/>
      <c r="G81" s="225"/>
      <c r="H81" s="224"/>
      <c r="I81" s="225"/>
      <c r="J81" s="224"/>
      <c r="K81" s="225"/>
    </row>
    <row r="82" spans="1:11" x14ac:dyDescent="0.2">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4.25" x14ac:dyDescent="0.2">
      <c r="A83" s="235" t="s">
        <v>312</v>
      </c>
      <c r="B83" s="232">
        <f>SUM(B75:B82)</f>
        <v>16507511.536666669</v>
      </c>
      <c r="C83" s="233">
        <f t="shared" ref="C83:K83" si="22">SUM(C75:C82)</f>
        <v>0</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4.25" x14ac:dyDescent="0.2">
      <c r="A84" s="235" t="s">
        <v>311</v>
      </c>
      <c r="B84" s="232">
        <f>SUM($B$83:B83)</f>
        <v>16507511.536666669</v>
      </c>
      <c r="C84" s="233">
        <f>SUM($B$83:C83)</f>
        <v>16507511.536666669</v>
      </c>
      <c r="D84" s="232">
        <f>SUM($B$83:D83)</f>
        <v>16507511.536666669</v>
      </c>
      <c r="E84" s="233">
        <f>SUM($B$83:E83)</f>
        <v>16507511.536666669</v>
      </c>
      <c r="F84" s="232">
        <f>SUM($B$83:F83)</f>
        <v>16507511.536666669</v>
      </c>
      <c r="G84" s="233">
        <f>SUM($B$83:G83)</f>
        <v>16507511.536666669</v>
      </c>
      <c r="H84" s="232">
        <f>SUM($B$83:H83)</f>
        <v>16507511.536666669</v>
      </c>
      <c r="I84" s="233">
        <f>SUM($B$83:I83)</f>
        <v>16507511.536666669</v>
      </c>
      <c r="J84" s="232">
        <f>SUM($B$83:J83)</f>
        <v>16507511.536666669</v>
      </c>
      <c r="K84" s="233">
        <f>SUM($B$83:K83)</f>
        <v>16507511.536666669</v>
      </c>
    </row>
    <row r="85" spans="1:11" x14ac:dyDescent="0.2">
      <c r="A85" s="234" t="s">
        <v>555</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28.5" x14ac:dyDescent="0.2">
      <c r="A86" s="231" t="s">
        <v>310</v>
      </c>
      <c r="B86" s="232">
        <f>B83*B85</f>
        <v>15006828.669696972</v>
      </c>
      <c r="C86" s="233">
        <f>C83*C85</f>
        <v>0</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4.25" x14ac:dyDescent="0.2">
      <c r="A87" s="231" t="s">
        <v>309</v>
      </c>
      <c r="B87" s="232">
        <f>SUM($B$86:B86)</f>
        <v>15006828.669696972</v>
      </c>
      <c r="C87" s="233">
        <f>SUM($B$86:C86)</f>
        <v>15006828.669696972</v>
      </c>
      <c r="D87" s="232">
        <f>SUM($B$86:D86)</f>
        <v>15006828.669696972</v>
      </c>
      <c r="E87" s="233">
        <f>SUM($B$86:E86)</f>
        <v>15006828.669696972</v>
      </c>
      <c r="F87" s="232">
        <f>SUM($B$86:F86)</f>
        <v>15006828.669696972</v>
      </c>
      <c r="G87" s="233">
        <f>SUM($B$86:G86)</f>
        <v>15006828.669696972</v>
      </c>
      <c r="H87" s="232">
        <f>SUM($B$86:H86)</f>
        <v>15006828.669696972</v>
      </c>
      <c r="I87" s="233">
        <f>SUM($B$86:I86)</f>
        <v>15006828.669696972</v>
      </c>
      <c r="J87" s="232">
        <f>SUM($B$86:J86)</f>
        <v>15006828.669696972</v>
      </c>
      <c r="K87" s="233">
        <f>SUM($B$86:K86)</f>
        <v>15006828.669696972</v>
      </c>
    </row>
    <row r="88" spans="1:11" ht="14.25" x14ac:dyDescent="0.2">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4.25" x14ac:dyDescent="0.2">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5" thickBot="1" x14ac:dyDescent="0.25">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
      <c r="A91" s="248"/>
      <c r="B91" s="249">
        <v>2021</v>
      </c>
      <c r="C91" s="249">
        <f>B91+1</f>
        <v>2022</v>
      </c>
      <c r="D91" s="250">
        <f t="shared" ref="D91:K91" si="27">C91+1</f>
        <v>2023</v>
      </c>
      <c r="E91" s="250">
        <f t="shared" si="27"/>
        <v>2024</v>
      </c>
      <c r="F91" s="250">
        <f t="shared" si="27"/>
        <v>2025</v>
      </c>
      <c r="G91" s="250">
        <f t="shared" si="27"/>
        <v>2026</v>
      </c>
      <c r="H91" s="250">
        <f t="shared" si="27"/>
        <v>2027</v>
      </c>
      <c r="I91" s="250">
        <f t="shared" si="27"/>
        <v>2028</v>
      </c>
      <c r="J91" s="250">
        <f t="shared" si="27"/>
        <v>2029</v>
      </c>
      <c r="K91" s="250">
        <f t="shared" si="27"/>
        <v>2030</v>
      </c>
    </row>
    <row r="92" spans="1:11" ht="15.6" customHeight="1" x14ac:dyDescent="0.2">
      <c r="A92" s="170"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29" ht="33" customHeight="1" x14ac:dyDescent="0.2">
      <c r="A97" s="296" t="s">
        <v>556</v>
      </c>
      <c r="B97" s="296"/>
      <c r="C97" s="296"/>
      <c r="D97" s="296"/>
      <c r="E97" s="296"/>
      <c r="F97" s="296"/>
      <c r="G97" s="296"/>
      <c r="H97" s="296"/>
      <c r="I97" s="296"/>
      <c r="J97" s="296"/>
      <c r="K97" s="296"/>
    </row>
    <row r="98" spans="1:29" x14ac:dyDescent="0.2">
      <c r="C98" s="171"/>
    </row>
    <row r="99" spans="1:29" ht="12.75" x14ac:dyDescent="0.2">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row>
    <row r="100" spans="1:29" ht="12.75" x14ac:dyDescent="0.2">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row>
    <row r="101" spans="1:29" ht="12.75" x14ac:dyDescent="0.2">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row>
    <row r="102" spans="1:29" ht="12.75" x14ac:dyDescent="0.2">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row>
    <row r="103" spans="1:29" ht="12.75" x14ac:dyDescent="0.2">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row>
    <row r="104" spans="1:29" ht="12.75" x14ac:dyDescent="0.2">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X34" sqref="X34"/>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7" t="str">
        <f>'2. паспорт  ТП'!A4:S4</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3" t="str">
        <f>'1. паспорт местоположение'!A12:C12</f>
        <v>J_KGK_05</v>
      </c>
      <c r="B12" s="263"/>
      <c r="C12" s="263"/>
      <c r="D12" s="263"/>
      <c r="E12" s="263"/>
      <c r="F12" s="263"/>
      <c r="G12" s="263"/>
      <c r="H12" s="263"/>
      <c r="I12" s="263"/>
      <c r="J12" s="263"/>
      <c r="K12" s="263"/>
      <c r="L12" s="263"/>
    </row>
    <row r="13" spans="1:44" x14ac:dyDescent="0.25">
      <c r="A13" s="258" t="s">
        <v>8</v>
      </c>
      <c r="B13" s="258"/>
      <c r="C13" s="258"/>
      <c r="D13" s="258"/>
      <c r="E13" s="258"/>
      <c r="F13" s="258"/>
      <c r="G13" s="258"/>
      <c r="H13" s="258"/>
      <c r="I13" s="258"/>
      <c r="J13" s="258"/>
      <c r="K13" s="258"/>
      <c r="L13" s="258"/>
    </row>
    <row r="14" spans="1:44" ht="18.75" x14ac:dyDescent="0.25">
      <c r="A14" s="264"/>
      <c r="B14" s="264"/>
      <c r="C14" s="264"/>
      <c r="D14" s="264"/>
      <c r="E14" s="264"/>
      <c r="F14" s="264"/>
      <c r="G14" s="264"/>
      <c r="H14" s="264"/>
      <c r="I14" s="264"/>
      <c r="J14" s="264"/>
      <c r="K14" s="264"/>
      <c r="L14" s="264"/>
    </row>
    <row r="15" spans="1:44" x14ac:dyDescent="0.25">
      <c r="A15" s="263" t="str">
        <f>'1. паспорт местоположение'!A15</f>
        <v>Технические средства безопасности Гусевского филиала "Гусевская ТЭЦ"</v>
      </c>
      <c r="B15" s="263"/>
      <c r="C15" s="263"/>
      <c r="D15" s="263"/>
      <c r="E15" s="263"/>
      <c r="F15" s="263"/>
      <c r="G15" s="263"/>
      <c r="H15" s="263"/>
      <c r="I15" s="263"/>
      <c r="J15" s="263"/>
      <c r="K15" s="263"/>
      <c r="L15" s="263"/>
    </row>
    <row r="16" spans="1:44" x14ac:dyDescent="0.25">
      <c r="A16" s="258" t="s">
        <v>7</v>
      </c>
      <c r="B16" s="258"/>
      <c r="C16" s="258"/>
      <c r="D16" s="258"/>
      <c r="E16" s="258"/>
      <c r="F16" s="258"/>
      <c r="G16" s="258"/>
      <c r="H16" s="258"/>
      <c r="I16" s="258"/>
      <c r="J16" s="258"/>
      <c r="K16" s="258"/>
      <c r="L16" s="258"/>
    </row>
    <row r="17" spans="1:12" ht="15.75" customHeight="1" x14ac:dyDescent="0.25">
      <c r="L17" s="69"/>
    </row>
    <row r="18" spans="1:12" x14ac:dyDescent="0.25">
      <c r="K18" s="28"/>
    </row>
    <row r="19" spans="1:12" ht="15.75" customHeight="1" x14ac:dyDescent="0.25">
      <c r="A19" s="307" t="s">
        <v>508</v>
      </c>
      <c r="B19" s="307"/>
      <c r="C19" s="307"/>
      <c r="D19" s="307"/>
      <c r="E19" s="307"/>
      <c r="F19" s="307"/>
      <c r="G19" s="307"/>
      <c r="H19" s="307"/>
      <c r="I19" s="307"/>
      <c r="J19" s="307"/>
      <c r="K19" s="307"/>
      <c r="L19" s="307"/>
    </row>
    <row r="20" spans="1:12" x14ac:dyDescent="0.25">
      <c r="A20" s="44"/>
      <c r="B20" s="44"/>
    </row>
    <row r="21" spans="1:12" ht="28.5" customHeight="1" x14ac:dyDescent="0.25">
      <c r="A21" s="308" t="s">
        <v>228</v>
      </c>
      <c r="B21" s="308" t="s">
        <v>227</v>
      </c>
      <c r="C21" s="313" t="s">
        <v>439</v>
      </c>
      <c r="D21" s="313"/>
      <c r="E21" s="313"/>
      <c r="F21" s="313"/>
      <c r="G21" s="313"/>
      <c r="H21" s="313"/>
      <c r="I21" s="308" t="s">
        <v>226</v>
      </c>
      <c r="J21" s="310" t="s">
        <v>441</v>
      </c>
      <c r="K21" s="308" t="s">
        <v>225</v>
      </c>
      <c r="L21" s="309" t="s">
        <v>440</v>
      </c>
    </row>
    <row r="22" spans="1:12" ht="58.5" customHeight="1" x14ac:dyDescent="0.25">
      <c r="A22" s="308"/>
      <c r="B22" s="308"/>
      <c r="C22" s="312" t="s">
        <v>3</v>
      </c>
      <c r="D22" s="312"/>
      <c r="E22" s="120"/>
      <c r="F22" s="121"/>
      <c r="G22" s="314" t="s">
        <v>2</v>
      </c>
      <c r="H22" s="315"/>
      <c r="I22" s="308"/>
      <c r="J22" s="311"/>
      <c r="K22" s="308"/>
      <c r="L22" s="309"/>
    </row>
    <row r="23" spans="1:12" ht="31.5" x14ac:dyDescent="0.25">
      <c r="A23" s="308"/>
      <c r="B23" s="308"/>
      <c r="C23" s="62" t="s">
        <v>224</v>
      </c>
      <c r="D23" s="62" t="s">
        <v>223</v>
      </c>
      <c r="E23" s="62" t="s">
        <v>224</v>
      </c>
      <c r="F23" s="62" t="s">
        <v>223</v>
      </c>
      <c r="G23" s="62" t="s">
        <v>224</v>
      </c>
      <c r="H23" s="62" t="s">
        <v>223</v>
      </c>
      <c r="I23" s="308"/>
      <c r="J23" s="312"/>
      <c r="K23" s="308"/>
      <c r="L23" s="309"/>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08" t="s">
        <v>543</v>
      </c>
      <c r="D26" s="208" t="s">
        <v>543</v>
      </c>
      <c r="E26" s="67"/>
      <c r="F26" s="67"/>
      <c r="G26" s="175" t="s">
        <v>559</v>
      </c>
      <c r="H26" s="175" t="s">
        <v>559</v>
      </c>
      <c r="I26" s="175" t="s">
        <v>559</v>
      </c>
      <c r="J26" s="175" t="s">
        <v>559</v>
      </c>
      <c r="K26" s="175" t="s">
        <v>559</v>
      </c>
      <c r="L26" s="175" t="s">
        <v>559</v>
      </c>
    </row>
    <row r="27" spans="1:12" ht="39" customHeight="1" x14ac:dyDescent="0.25">
      <c r="A27" s="62" t="s">
        <v>220</v>
      </c>
      <c r="B27" s="68" t="s">
        <v>448</v>
      </c>
      <c r="C27" s="208" t="s">
        <v>543</v>
      </c>
      <c r="D27" s="208" t="s">
        <v>543</v>
      </c>
      <c r="E27" s="67"/>
      <c r="F27" s="67"/>
      <c r="G27" s="175" t="s">
        <v>559</v>
      </c>
      <c r="H27" s="175" t="s">
        <v>559</v>
      </c>
      <c r="I27" s="175" t="s">
        <v>559</v>
      </c>
      <c r="J27" s="175" t="s">
        <v>559</v>
      </c>
      <c r="K27" s="175" t="s">
        <v>559</v>
      </c>
      <c r="L27" s="175" t="s">
        <v>559</v>
      </c>
    </row>
    <row r="28" spans="1:12" ht="70.5" customHeight="1" x14ac:dyDescent="0.25">
      <c r="A28" s="62" t="s">
        <v>447</v>
      </c>
      <c r="B28" s="68" t="s">
        <v>452</v>
      </c>
      <c r="C28" s="208" t="s">
        <v>543</v>
      </c>
      <c r="D28" s="208" t="s">
        <v>543</v>
      </c>
      <c r="E28" s="67"/>
      <c r="F28" s="67"/>
      <c r="G28" s="175" t="s">
        <v>559</v>
      </c>
      <c r="H28" s="175" t="s">
        <v>559</v>
      </c>
      <c r="I28" s="175" t="s">
        <v>559</v>
      </c>
      <c r="J28" s="175" t="s">
        <v>559</v>
      </c>
      <c r="K28" s="175" t="s">
        <v>559</v>
      </c>
      <c r="L28" s="175" t="s">
        <v>559</v>
      </c>
    </row>
    <row r="29" spans="1:12" ht="54" customHeight="1" x14ac:dyDescent="0.25">
      <c r="A29" s="62" t="s">
        <v>219</v>
      </c>
      <c r="B29" s="68" t="s">
        <v>451</v>
      </c>
      <c r="C29" s="208" t="s">
        <v>543</v>
      </c>
      <c r="D29" s="208" t="s">
        <v>543</v>
      </c>
      <c r="E29" s="67"/>
      <c r="F29" s="67"/>
      <c r="G29" s="175" t="s">
        <v>559</v>
      </c>
      <c r="H29" s="175" t="s">
        <v>559</v>
      </c>
      <c r="I29" s="175" t="s">
        <v>559</v>
      </c>
      <c r="J29" s="175" t="s">
        <v>559</v>
      </c>
      <c r="K29" s="175" t="s">
        <v>559</v>
      </c>
      <c r="L29" s="175" t="s">
        <v>559</v>
      </c>
    </row>
    <row r="30" spans="1:12" ht="42" customHeight="1" x14ac:dyDescent="0.25">
      <c r="A30" s="62" t="s">
        <v>218</v>
      </c>
      <c r="B30" s="68" t="s">
        <v>453</v>
      </c>
      <c r="C30" s="208" t="s">
        <v>543</v>
      </c>
      <c r="D30" s="208" t="s">
        <v>543</v>
      </c>
      <c r="E30" s="67"/>
      <c r="F30" s="67"/>
      <c r="G30" s="175" t="s">
        <v>559</v>
      </c>
      <c r="H30" s="175" t="s">
        <v>559</v>
      </c>
      <c r="I30" s="175" t="s">
        <v>559</v>
      </c>
      <c r="J30" s="175" t="s">
        <v>559</v>
      </c>
      <c r="K30" s="175" t="s">
        <v>559</v>
      </c>
      <c r="L30" s="175" t="s">
        <v>559</v>
      </c>
    </row>
    <row r="31" spans="1:12" ht="37.5" customHeight="1" x14ac:dyDescent="0.25">
      <c r="A31" s="62" t="s">
        <v>217</v>
      </c>
      <c r="B31" s="61" t="s">
        <v>449</v>
      </c>
      <c r="C31" s="208" t="s">
        <v>543</v>
      </c>
      <c r="D31" s="208" t="s">
        <v>543</v>
      </c>
      <c r="E31" s="67"/>
      <c r="F31" s="67"/>
      <c r="G31" s="175" t="s">
        <v>559</v>
      </c>
      <c r="H31" s="175" t="s">
        <v>559</v>
      </c>
      <c r="I31" s="175" t="s">
        <v>559</v>
      </c>
      <c r="J31" s="175" t="s">
        <v>559</v>
      </c>
      <c r="K31" s="175" t="s">
        <v>559</v>
      </c>
      <c r="L31" s="175" t="s">
        <v>559</v>
      </c>
    </row>
    <row r="32" spans="1:12" ht="31.5" x14ac:dyDescent="0.25">
      <c r="A32" s="62" t="s">
        <v>215</v>
      </c>
      <c r="B32" s="61" t="s">
        <v>454</v>
      </c>
      <c r="C32" s="208" t="s">
        <v>543</v>
      </c>
      <c r="D32" s="208" t="s">
        <v>543</v>
      </c>
      <c r="E32" s="67"/>
      <c r="F32" s="67"/>
      <c r="G32" s="175" t="s">
        <v>559</v>
      </c>
      <c r="H32" s="175" t="s">
        <v>559</v>
      </c>
      <c r="I32" s="175" t="s">
        <v>559</v>
      </c>
      <c r="J32" s="175" t="s">
        <v>559</v>
      </c>
      <c r="K32" s="175" t="s">
        <v>559</v>
      </c>
      <c r="L32" s="175" t="s">
        <v>559</v>
      </c>
    </row>
    <row r="33" spans="1:12" ht="37.5" customHeight="1" x14ac:dyDescent="0.25">
      <c r="A33" s="62" t="s">
        <v>465</v>
      </c>
      <c r="B33" s="61" t="s">
        <v>379</v>
      </c>
      <c r="C33" s="208" t="s">
        <v>543</v>
      </c>
      <c r="D33" s="208" t="s">
        <v>543</v>
      </c>
      <c r="E33" s="67"/>
      <c r="F33" s="67"/>
      <c r="G33" s="175" t="s">
        <v>559</v>
      </c>
      <c r="H33" s="175" t="s">
        <v>559</v>
      </c>
      <c r="I33" s="175" t="s">
        <v>559</v>
      </c>
      <c r="J33" s="175" t="s">
        <v>559</v>
      </c>
      <c r="K33" s="175" t="s">
        <v>559</v>
      </c>
      <c r="L33" s="175" t="s">
        <v>559</v>
      </c>
    </row>
    <row r="34" spans="1:12" ht="47.25" customHeight="1" x14ac:dyDescent="0.25">
      <c r="A34" s="62" t="s">
        <v>466</v>
      </c>
      <c r="B34" s="61" t="s">
        <v>458</v>
      </c>
      <c r="C34" s="208" t="s">
        <v>543</v>
      </c>
      <c r="D34" s="208" t="s">
        <v>543</v>
      </c>
      <c r="E34" s="66"/>
      <c r="F34" s="66"/>
      <c r="G34" s="175" t="s">
        <v>559</v>
      </c>
      <c r="H34" s="175" t="s">
        <v>559</v>
      </c>
      <c r="I34" s="175" t="s">
        <v>559</v>
      </c>
      <c r="J34" s="175" t="s">
        <v>559</v>
      </c>
      <c r="K34" s="175" t="s">
        <v>559</v>
      </c>
      <c r="L34" s="175" t="s">
        <v>559</v>
      </c>
    </row>
    <row r="35" spans="1:12" ht="49.5" customHeight="1" x14ac:dyDescent="0.25">
      <c r="A35" s="62" t="s">
        <v>467</v>
      </c>
      <c r="B35" s="61" t="s">
        <v>216</v>
      </c>
      <c r="C35" s="208" t="s">
        <v>543</v>
      </c>
      <c r="D35" s="208" t="s">
        <v>543</v>
      </c>
      <c r="E35" s="66"/>
      <c r="F35" s="66"/>
      <c r="G35" s="175" t="s">
        <v>559</v>
      </c>
      <c r="H35" s="175" t="s">
        <v>559</v>
      </c>
      <c r="I35" s="175" t="s">
        <v>559</v>
      </c>
      <c r="J35" s="175" t="s">
        <v>559</v>
      </c>
      <c r="K35" s="175" t="s">
        <v>559</v>
      </c>
      <c r="L35" s="175" t="s">
        <v>559</v>
      </c>
    </row>
    <row r="36" spans="1:12" ht="37.5" customHeight="1" x14ac:dyDescent="0.25">
      <c r="A36" s="62" t="s">
        <v>468</v>
      </c>
      <c r="B36" s="61" t="s">
        <v>450</v>
      </c>
      <c r="C36" s="208" t="s">
        <v>543</v>
      </c>
      <c r="D36" s="208" t="s">
        <v>543</v>
      </c>
      <c r="E36" s="65"/>
      <c r="F36" s="64"/>
      <c r="G36" s="175" t="s">
        <v>559</v>
      </c>
      <c r="H36" s="175" t="s">
        <v>559</v>
      </c>
      <c r="I36" s="175" t="s">
        <v>559</v>
      </c>
      <c r="J36" s="175" t="s">
        <v>559</v>
      </c>
      <c r="K36" s="175" t="s">
        <v>559</v>
      </c>
      <c r="L36" s="175" t="s">
        <v>559</v>
      </c>
    </row>
    <row r="37" spans="1:12" x14ac:dyDescent="0.25">
      <c r="A37" s="62" t="s">
        <v>469</v>
      </c>
      <c r="B37" s="61" t="s">
        <v>214</v>
      </c>
      <c r="C37" s="208" t="s">
        <v>543</v>
      </c>
      <c r="D37" s="208" t="s">
        <v>543</v>
      </c>
      <c r="E37" s="65"/>
      <c r="F37" s="64"/>
      <c r="G37" s="175" t="s">
        <v>559</v>
      </c>
      <c r="H37" s="175" t="s">
        <v>559</v>
      </c>
      <c r="I37" s="175" t="s">
        <v>559</v>
      </c>
      <c r="J37" s="175" t="s">
        <v>559</v>
      </c>
      <c r="K37" s="175" t="s">
        <v>559</v>
      </c>
      <c r="L37" s="175" t="s">
        <v>559</v>
      </c>
    </row>
    <row r="38" spans="1:12" x14ac:dyDescent="0.25">
      <c r="A38" s="62" t="s">
        <v>470</v>
      </c>
      <c r="B38" s="63" t="s">
        <v>213</v>
      </c>
      <c r="C38" s="209"/>
      <c r="D38" s="209"/>
      <c r="E38" s="60"/>
      <c r="F38" s="60"/>
      <c r="G38" s="175" t="s">
        <v>559</v>
      </c>
      <c r="H38" s="175" t="s">
        <v>559</v>
      </c>
      <c r="I38" s="175" t="s">
        <v>559</v>
      </c>
      <c r="J38" s="175" t="s">
        <v>559</v>
      </c>
      <c r="K38" s="175" t="s">
        <v>559</v>
      </c>
      <c r="L38" s="175" t="s">
        <v>559</v>
      </c>
    </row>
    <row r="39" spans="1:12" ht="63" x14ac:dyDescent="0.25">
      <c r="A39" s="62">
        <v>2</v>
      </c>
      <c r="B39" s="61" t="s">
        <v>455</v>
      </c>
      <c r="C39" s="208">
        <v>2020</v>
      </c>
      <c r="D39" s="208">
        <v>2020</v>
      </c>
      <c r="E39" s="60"/>
      <c r="F39" s="60"/>
      <c r="G39" s="175" t="s">
        <v>559</v>
      </c>
      <c r="H39" s="175" t="s">
        <v>559</v>
      </c>
      <c r="I39" s="175" t="s">
        <v>559</v>
      </c>
      <c r="J39" s="175" t="s">
        <v>559</v>
      </c>
      <c r="K39" s="175" t="s">
        <v>559</v>
      </c>
      <c r="L39" s="175" t="s">
        <v>559</v>
      </c>
    </row>
    <row r="40" spans="1:12" ht="33.75" customHeight="1" x14ac:dyDescent="0.25">
      <c r="A40" s="62" t="s">
        <v>212</v>
      </c>
      <c r="B40" s="61" t="s">
        <v>457</v>
      </c>
      <c r="C40" s="208">
        <v>2020</v>
      </c>
      <c r="D40" s="208">
        <v>2020</v>
      </c>
      <c r="E40" s="60"/>
      <c r="F40" s="60"/>
      <c r="G40" s="175" t="s">
        <v>559</v>
      </c>
      <c r="H40" s="175" t="s">
        <v>559</v>
      </c>
      <c r="I40" s="175" t="s">
        <v>559</v>
      </c>
      <c r="J40" s="175" t="s">
        <v>559</v>
      </c>
      <c r="K40" s="175" t="s">
        <v>559</v>
      </c>
      <c r="L40" s="175" t="s">
        <v>559</v>
      </c>
    </row>
    <row r="41" spans="1:12" ht="63" customHeight="1" x14ac:dyDescent="0.25">
      <c r="A41" s="62" t="s">
        <v>211</v>
      </c>
      <c r="B41" s="63" t="s">
        <v>539</v>
      </c>
      <c r="C41" s="209"/>
      <c r="D41" s="209"/>
      <c r="E41" s="60"/>
      <c r="F41" s="60"/>
      <c r="G41" s="175" t="s">
        <v>559</v>
      </c>
      <c r="H41" s="175" t="s">
        <v>559</v>
      </c>
      <c r="I41" s="175" t="s">
        <v>559</v>
      </c>
      <c r="J41" s="175" t="s">
        <v>559</v>
      </c>
      <c r="K41" s="175" t="s">
        <v>559</v>
      </c>
      <c r="L41" s="175" t="s">
        <v>559</v>
      </c>
    </row>
    <row r="42" spans="1:12" ht="58.5" customHeight="1" x14ac:dyDescent="0.25">
      <c r="A42" s="62">
        <v>3</v>
      </c>
      <c r="B42" s="61" t="s">
        <v>456</v>
      </c>
      <c r="C42" s="208" t="s">
        <v>543</v>
      </c>
      <c r="D42" s="208" t="s">
        <v>543</v>
      </c>
      <c r="E42" s="60"/>
      <c r="F42" s="60"/>
      <c r="G42" s="175" t="s">
        <v>559</v>
      </c>
      <c r="H42" s="175" t="s">
        <v>559</v>
      </c>
      <c r="I42" s="175" t="s">
        <v>559</v>
      </c>
      <c r="J42" s="175" t="s">
        <v>559</v>
      </c>
      <c r="K42" s="175" t="s">
        <v>559</v>
      </c>
      <c r="L42" s="175" t="s">
        <v>559</v>
      </c>
    </row>
    <row r="43" spans="1:12" ht="34.5" customHeight="1" x14ac:dyDescent="0.25">
      <c r="A43" s="62" t="s">
        <v>210</v>
      </c>
      <c r="B43" s="61" t="s">
        <v>208</v>
      </c>
      <c r="C43" s="208">
        <v>2020</v>
      </c>
      <c r="D43" s="208">
        <v>2020</v>
      </c>
      <c r="E43" s="60"/>
      <c r="F43" s="60"/>
      <c r="G43" s="175" t="s">
        <v>559</v>
      </c>
      <c r="H43" s="175" t="s">
        <v>559</v>
      </c>
      <c r="I43" s="175" t="s">
        <v>559</v>
      </c>
      <c r="J43" s="175" t="s">
        <v>559</v>
      </c>
      <c r="K43" s="175" t="s">
        <v>559</v>
      </c>
      <c r="L43" s="175" t="s">
        <v>559</v>
      </c>
    </row>
    <row r="44" spans="1:12" ht="24.75" customHeight="1" x14ac:dyDescent="0.25">
      <c r="A44" s="62" t="s">
        <v>209</v>
      </c>
      <c r="B44" s="61" t="s">
        <v>206</v>
      </c>
      <c r="C44" s="208">
        <v>2020</v>
      </c>
      <c r="D44" s="208">
        <v>2020</v>
      </c>
      <c r="E44" s="60"/>
      <c r="F44" s="60"/>
      <c r="G44" s="175" t="s">
        <v>559</v>
      </c>
      <c r="H44" s="175" t="s">
        <v>559</v>
      </c>
      <c r="I44" s="175" t="s">
        <v>559</v>
      </c>
      <c r="J44" s="175" t="s">
        <v>559</v>
      </c>
      <c r="K44" s="175" t="s">
        <v>559</v>
      </c>
      <c r="L44" s="175" t="s">
        <v>559</v>
      </c>
    </row>
    <row r="45" spans="1:12" ht="90.75" customHeight="1" x14ac:dyDescent="0.25">
      <c r="A45" s="62" t="s">
        <v>207</v>
      </c>
      <c r="B45" s="61" t="s">
        <v>461</v>
      </c>
      <c r="C45" s="208" t="s">
        <v>543</v>
      </c>
      <c r="D45" s="208" t="s">
        <v>543</v>
      </c>
      <c r="E45" s="60"/>
      <c r="F45" s="60"/>
      <c r="G45" s="175" t="s">
        <v>559</v>
      </c>
      <c r="H45" s="175" t="s">
        <v>559</v>
      </c>
      <c r="I45" s="175" t="s">
        <v>559</v>
      </c>
      <c r="J45" s="175" t="s">
        <v>559</v>
      </c>
      <c r="K45" s="175" t="s">
        <v>559</v>
      </c>
      <c r="L45" s="175" t="s">
        <v>559</v>
      </c>
    </row>
    <row r="46" spans="1:12" ht="167.25" customHeight="1" x14ac:dyDescent="0.25">
      <c r="A46" s="62" t="s">
        <v>205</v>
      </c>
      <c r="B46" s="61" t="s">
        <v>459</v>
      </c>
      <c r="C46" s="208" t="s">
        <v>543</v>
      </c>
      <c r="D46" s="208" t="s">
        <v>543</v>
      </c>
      <c r="E46" s="60"/>
      <c r="F46" s="60"/>
      <c r="G46" s="175" t="s">
        <v>559</v>
      </c>
      <c r="H46" s="175" t="s">
        <v>559</v>
      </c>
      <c r="I46" s="175" t="s">
        <v>559</v>
      </c>
      <c r="J46" s="175" t="s">
        <v>559</v>
      </c>
      <c r="K46" s="175" t="s">
        <v>559</v>
      </c>
      <c r="L46" s="175" t="s">
        <v>559</v>
      </c>
    </row>
    <row r="47" spans="1:12" ht="30.75" customHeight="1" x14ac:dyDescent="0.25">
      <c r="A47" s="62" t="s">
        <v>203</v>
      </c>
      <c r="B47" s="61" t="s">
        <v>204</v>
      </c>
      <c r="C47" s="208" t="s">
        <v>543</v>
      </c>
      <c r="D47" s="208" t="s">
        <v>543</v>
      </c>
      <c r="E47" s="60"/>
      <c r="F47" s="60"/>
      <c r="G47" s="175" t="s">
        <v>559</v>
      </c>
      <c r="H47" s="175" t="s">
        <v>559</v>
      </c>
      <c r="I47" s="175" t="s">
        <v>559</v>
      </c>
      <c r="J47" s="175" t="s">
        <v>559</v>
      </c>
      <c r="K47" s="175" t="s">
        <v>559</v>
      </c>
      <c r="L47" s="175" t="s">
        <v>559</v>
      </c>
    </row>
    <row r="48" spans="1:12" ht="37.5" customHeight="1" x14ac:dyDescent="0.25">
      <c r="A48" s="62" t="s">
        <v>471</v>
      </c>
      <c r="B48" s="63" t="s">
        <v>202</v>
      </c>
      <c r="C48" s="209"/>
      <c r="D48" s="209"/>
      <c r="E48" s="60"/>
      <c r="F48" s="60"/>
      <c r="G48" s="175" t="s">
        <v>559</v>
      </c>
      <c r="H48" s="175" t="s">
        <v>559</v>
      </c>
      <c r="I48" s="175" t="s">
        <v>559</v>
      </c>
      <c r="J48" s="175" t="s">
        <v>559</v>
      </c>
      <c r="K48" s="175" t="s">
        <v>559</v>
      </c>
      <c r="L48" s="175" t="s">
        <v>559</v>
      </c>
    </row>
    <row r="49" spans="1:12" ht="35.25" customHeight="1" x14ac:dyDescent="0.25">
      <c r="A49" s="62">
        <v>4</v>
      </c>
      <c r="B49" s="61" t="s">
        <v>200</v>
      </c>
      <c r="C49" s="208" t="s">
        <v>543</v>
      </c>
      <c r="D49" s="208" t="s">
        <v>543</v>
      </c>
      <c r="E49" s="60"/>
      <c r="F49" s="60"/>
      <c r="G49" s="175" t="s">
        <v>559</v>
      </c>
      <c r="H49" s="175" t="s">
        <v>559</v>
      </c>
      <c r="I49" s="175" t="s">
        <v>559</v>
      </c>
      <c r="J49" s="175" t="s">
        <v>559</v>
      </c>
      <c r="K49" s="175" t="s">
        <v>559</v>
      </c>
      <c r="L49" s="175" t="s">
        <v>559</v>
      </c>
    </row>
    <row r="50" spans="1:12" ht="86.25" customHeight="1" x14ac:dyDescent="0.25">
      <c r="A50" s="62" t="s">
        <v>201</v>
      </c>
      <c r="B50" s="61" t="s">
        <v>460</v>
      </c>
      <c r="C50" s="208" t="s">
        <v>543</v>
      </c>
      <c r="D50" s="208" t="s">
        <v>543</v>
      </c>
      <c r="E50" s="60"/>
      <c r="F50" s="60"/>
      <c r="G50" s="175" t="s">
        <v>559</v>
      </c>
      <c r="H50" s="175" t="s">
        <v>559</v>
      </c>
      <c r="I50" s="175" t="s">
        <v>559</v>
      </c>
      <c r="J50" s="175" t="s">
        <v>559</v>
      </c>
      <c r="K50" s="175" t="s">
        <v>559</v>
      </c>
      <c r="L50" s="175" t="s">
        <v>559</v>
      </c>
    </row>
    <row r="51" spans="1:12" ht="77.25" customHeight="1" x14ac:dyDescent="0.25">
      <c r="A51" s="62" t="s">
        <v>199</v>
      </c>
      <c r="B51" s="61" t="s">
        <v>462</v>
      </c>
      <c r="C51" s="208" t="s">
        <v>543</v>
      </c>
      <c r="D51" s="208" t="s">
        <v>543</v>
      </c>
      <c r="E51" s="60"/>
      <c r="F51" s="60"/>
      <c r="G51" s="175" t="s">
        <v>559</v>
      </c>
      <c r="H51" s="175" t="s">
        <v>559</v>
      </c>
      <c r="I51" s="175" t="s">
        <v>559</v>
      </c>
      <c r="J51" s="175" t="s">
        <v>559</v>
      </c>
      <c r="K51" s="175" t="s">
        <v>559</v>
      </c>
      <c r="L51" s="175" t="s">
        <v>559</v>
      </c>
    </row>
    <row r="52" spans="1:12" ht="71.25" customHeight="1" x14ac:dyDescent="0.25">
      <c r="A52" s="62" t="s">
        <v>197</v>
      </c>
      <c r="B52" s="61" t="s">
        <v>198</v>
      </c>
      <c r="C52" s="208" t="s">
        <v>543</v>
      </c>
      <c r="D52" s="208" t="s">
        <v>543</v>
      </c>
      <c r="E52" s="60"/>
      <c r="F52" s="60"/>
      <c r="G52" s="175" t="s">
        <v>559</v>
      </c>
      <c r="H52" s="175" t="s">
        <v>559</v>
      </c>
      <c r="I52" s="175" t="s">
        <v>559</v>
      </c>
      <c r="J52" s="175" t="s">
        <v>559</v>
      </c>
      <c r="K52" s="175" t="s">
        <v>559</v>
      </c>
      <c r="L52" s="175" t="s">
        <v>559</v>
      </c>
    </row>
    <row r="53" spans="1:12" ht="48" customHeight="1" x14ac:dyDescent="0.25">
      <c r="A53" s="62" t="s">
        <v>195</v>
      </c>
      <c r="B53" s="124" t="s">
        <v>463</v>
      </c>
      <c r="C53" s="208" t="s">
        <v>543</v>
      </c>
      <c r="D53" s="208" t="s">
        <v>543</v>
      </c>
      <c r="E53" s="60"/>
      <c r="F53" s="60"/>
      <c r="G53" s="175" t="s">
        <v>559</v>
      </c>
      <c r="H53" s="175" t="s">
        <v>559</v>
      </c>
      <c r="I53" s="175" t="s">
        <v>559</v>
      </c>
      <c r="J53" s="175" t="s">
        <v>559</v>
      </c>
      <c r="K53" s="175" t="s">
        <v>559</v>
      </c>
      <c r="L53" s="175" t="s">
        <v>559</v>
      </c>
    </row>
    <row r="54" spans="1:12" ht="46.5" customHeight="1" x14ac:dyDescent="0.25">
      <c r="A54" s="62" t="s">
        <v>464</v>
      </c>
      <c r="B54" s="61" t="s">
        <v>196</v>
      </c>
      <c r="C54" s="208" t="s">
        <v>543</v>
      </c>
      <c r="D54" s="208" t="s">
        <v>543</v>
      </c>
      <c r="E54" s="60"/>
      <c r="F54" s="60"/>
      <c r="G54" s="175" t="s">
        <v>559</v>
      </c>
      <c r="H54" s="175" t="s">
        <v>559</v>
      </c>
      <c r="I54" s="175" t="s">
        <v>559</v>
      </c>
      <c r="J54" s="175" t="s">
        <v>559</v>
      </c>
      <c r="K54" s="175" t="s">
        <v>559</v>
      </c>
      <c r="L54" s="175"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2022-01-18T12:43:57Z</dcterms:modified>
</cp:coreProperties>
</file>