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ДИ\ОИП\ЗАКРЫТАЯ\Жанна_отчеты\Жанна_не входить\Отчет_3 кв.2025\"/>
    </mc:Choice>
  </mc:AlternateContent>
  <xr:revisionPtr revIDLastSave="0" documentId="13_ncr:1_{3E566747-5F65-40AE-A7B5-D12BBA858DC2}" xr6:coauthVersionLast="36" xr6:coauthVersionMax="36" xr10:uidLastSave="{00000000-0000-0000-0000-000000000000}"/>
  <bookViews>
    <workbookView xWindow="0" yWindow="0" windowWidth="28800" windowHeight="11625" tabRatio="796" xr2:uid="{00000000-000D-0000-FFFF-FFFF00000000}"/>
  </bookViews>
  <sheets>
    <sheet name="ФЭМ" sheetId="22" r:id="rId1"/>
  </sheets>
  <definedNames>
    <definedName name="_xlnm._FilterDatabase" localSheetId="0" hidden="1">ФЭМ!$A$21:$H$468</definedName>
    <definedName name="_xlnm.Print_Titles" localSheetId="0">ФЭМ!$19:$21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25" i="22" l="1"/>
  <c r="E462" i="22" l="1"/>
  <c r="D462" i="22"/>
  <c r="G238" i="22"/>
  <c r="D237" i="22"/>
  <c r="D238" i="22"/>
  <c r="E237" i="22"/>
  <c r="E238" i="22"/>
  <c r="E250" i="22"/>
  <c r="D250" i="22"/>
  <c r="D297" i="22" l="1"/>
  <c r="D314" i="22"/>
  <c r="D292" i="22"/>
  <c r="D253" i="22"/>
  <c r="D258" i="22"/>
  <c r="D233" i="22"/>
  <c r="D257" i="22" s="1"/>
  <c r="D259" i="22" s="1"/>
  <c r="D221" i="22"/>
  <c r="D254" i="22" s="1"/>
  <c r="D255" i="22" s="1"/>
  <c r="E221" i="22"/>
  <c r="D220" i="22"/>
  <c r="E220" i="22"/>
  <c r="D213" i="22"/>
  <c r="D323" i="22"/>
  <c r="D317" i="22"/>
  <c r="D261" i="22" l="1"/>
  <c r="D263" i="22" s="1"/>
  <c r="D195" i="22"/>
  <c r="E195" i="22"/>
  <c r="E323" i="22"/>
  <c r="G420" i="22" l="1"/>
  <c r="G346" i="22"/>
  <c r="H346" i="22"/>
  <c r="H343" i="22"/>
  <c r="H345" i="22"/>
  <c r="H348" i="22"/>
  <c r="H349" i="22"/>
  <c r="H350" i="22"/>
  <c r="G160" i="22"/>
  <c r="G161" i="22"/>
  <c r="G162" i="22"/>
  <c r="G163" i="22"/>
  <c r="G151" i="22"/>
  <c r="G152" i="22"/>
  <c r="G153" i="22"/>
  <c r="G154" i="22"/>
  <c r="G155" i="22"/>
  <c r="G148" i="22"/>
  <c r="G96" i="22"/>
  <c r="G97" i="22"/>
  <c r="G98" i="22"/>
  <c r="G99" i="22"/>
  <c r="G32" i="22"/>
  <c r="G445" i="22" l="1"/>
  <c r="G172" i="22"/>
  <c r="G104" i="22"/>
  <c r="G102" i="22"/>
  <c r="G168" i="22"/>
  <c r="G446" i="22" l="1"/>
  <c r="G463" i="22" l="1"/>
  <c r="F463" i="22"/>
  <c r="G462" i="22"/>
  <c r="F462" i="22"/>
  <c r="E461" i="22"/>
  <c r="F461" i="22" s="1"/>
  <c r="G460" i="22"/>
  <c r="F460" i="22"/>
  <c r="G458" i="22"/>
  <c r="F458" i="22"/>
  <c r="E228" i="22"/>
  <c r="F228" i="22" s="1"/>
  <c r="G224" i="22"/>
  <c r="F224" i="22"/>
  <c r="G223" i="22"/>
  <c r="F223" i="22"/>
  <c r="F459" i="22" l="1"/>
  <c r="F166" i="22"/>
  <c r="G166" i="22"/>
  <c r="F24" i="22"/>
  <c r="G459" i="22" l="1"/>
  <c r="G316" i="22"/>
  <c r="F316" i="22"/>
  <c r="G312" i="22"/>
  <c r="G310" i="22"/>
  <c r="G308" i="22"/>
  <c r="G306" i="22"/>
  <c r="G302" i="22"/>
  <c r="G300" i="22"/>
  <c r="G294" i="22"/>
  <c r="G280" i="22"/>
  <c r="G276" i="22"/>
  <c r="G262" i="22"/>
  <c r="G245" i="22"/>
  <c r="G178" i="22"/>
  <c r="G214" i="22"/>
  <c r="G206" i="22"/>
  <c r="G209" i="22"/>
  <c r="G208" i="22"/>
  <c r="G207" i="22"/>
  <c r="G205" i="22"/>
  <c r="G186" i="22"/>
  <c r="D159" i="22" l="1"/>
  <c r="G159" i="22" s="1"/>
  <c r="E453" i="22"/>
  <c r="E456" i="22"/>
  <c r="E444" i="22"/>
  <c r="E418" i="22"/>
  <c r="E426" i="22"/>
  <c r="E400" i="22"/>
  <c r="E398" i="22"/>
  <c r="E362" i="22"/>
  <c r="E355" i="22"/>
  <c r="E297" i="22"/>
  <c r="E314" i="22"/>
  <c r="E292" i="22"/>
  <c r="G292" i="22" s="1"/>
  <c r="E258" i="22"/>
  <c r="G258" i="22" s="1"/>
  <c r="E233" i="22"/>
  <c r="E213" i="22"/>
  <c r="E198" i="22"/>
  <c r="E317" i="22"/>
  <c r="E159" i="22"/>
  <c r="E141" i="22"/>
  <c r="E143" i="22"/>
  <c r="E116" i="22"/>
  <c r="E117" i="22"/>
  <c r="E107" i="22"/>
  <c r="G107" i="22" s="1"/>
  <c r="E77" i="22"/>
  <c r="E62" i="22"/>
  <c r="E78" i="22" s="1"/>
  <c r="E81" i="22" s="1"/>
  <c r="E56" i="22"/>
  <c r="E55" i="22" s="1"/>
  <c r="E52" i="22"/>
  <c r="E94" i="22"/>
  <c r="E92" i="22"/>
  <c r="E37" i="22"/>
  <c r="F77" i="22" l="1"/>
  <c r="G77" i="22"/>
  <c r="G221" i="22"/>
  <c r="F221" i="22"/>
  <c r="G323" i="22"/>
  <c r="F323" i="22"/>
  <c r="G317" i="22"/>
  <c r="F317" i="22"/>
  <c r="E254" i="22"/>
  <c r="E255" i="22" s="1"/>
  <c r="G255" i="22" s="1"/>
  <c r="E257" i="22"/>
  <c r="G233" i="22"/>
  <c r="F233" i="22"/>
  <c r="G314" i="22"/>
  <c r="F314" i="22"/>
  <c r="E149" i="22"/>
  <c r="E396" i="22"/>
  <c r="E388" i="22" s="1"/>
  <c r="E410" i="22" s="1"/>
  <c r="E253" i="22"/>
  <c r="E100" i="22"/>
  <c r="G100" i="22" s="1"/>
  <c r="E101" i="22"/>
  <c r="E86" i="22"/>
  <c r="E261" i="22" l="1"/>
  <c r="F253" i="22"/>
  <c r="G253" i="22"/>
  <c r="E259" i="22"/>
  <c r="G259" i="22" s="1"/>
  <c r="G257" i="22"/>
  <c r="E120" i="22"/>
  <c r="F220" i="22"/>
  <c r="G220" i="22"/>
  <c r="G149" i="22"/>
  <c r="F149" i="22"/>
  <c r="E150" i="22"/>
  <c r="E171" i="22"/>
  <c r="E134" i="22"/>
  <c r="G171" i="22" l="1"/>
  <c r="E176" i="22"/>
  <c r="G176" i="22" s="1"/>
  <c r="G150" i="22"/>
  <c r="F150" i="22"/>
  <c r="E263" i="22"/>
  <c r="G263" i="22" s="1"/>
  <c r="G261" i="22"/>
  <c r="E164" i="22"/>
  <c r="E169" i="22"/>
  <c r="E165" i="22" l="1"/>
  <c r="G169" i="22"/>
  <c r="F455" i="22"/>
  <c r="F358" i="22" l="1"/>
  <c r="F359" i="22"/>
  <c r="G379" i="22"/>
  <c r="F379" i="22"/>
  <c r="G361" i="22"/>
  <c r="F361" i="22"/>
  <c r="G352" i="22"/>
  <c r="F352" i="22"/>
  <c r="F353" i="22"/>
  <c r="F354" i="22"/>
  <c r="G355" i="22"/>
  <c r="F355" i="22"/>
  <c r="G362" i="22"/>
  <c r="F362" i="22"/>
  <c r="G356" i="22"/>
  <c r="F356" i="22"/>
  <c r="G360" i="22"/>
  <c r="F360" i="22"/>
  <c r="G357" i="22"/>
  <c r="F357" i="22"/>
  <c r="F456" i="22"/>
  <c r="F454" i="22"/>
  <c r="F453" i="22"/>
  <c r="F452" i="22"/>
  <c r="F451" i="22"/>
  <c r="F450" i="22"/>
  <c r="F449" i="22"/>
  <c r="F448" i="22"/>
  <c r="F447" i="22"/>
  <c r="F446" i="22"/>
  <c r="F445" i="22"/>
  <c r="F444" i="22"/>
  <c r="F443" i="22"/>
  <c r="F442" i="22"/>
  <c r="F438" i="22"/>
  <c r="G437" i="22"/>
  <c r="G436" i="22"/>
  <c r="G430" i="22"/>
  <c r="G429" i="22"/>
  <c r="G428" i="22"/>
  <c r="G427" i="22"/>
  <c r="F426" i="22"/>
  <c r="G425" i="22"/>
  <c r="G424" i="22"/>
  <c r="G423" i="22"/>
  <c r="G422" i="22"/>
  <c r="F421" i="22"/>
  <c r="G419" i="22"/>
  <c r="G417" i="22"/>
  <c r="G416" i="22"/>
  <c r="G414" i="22"/>
  <c r="G413" i="22"/>
  <c r="G412" i="22"/>
  <c r="F411" i="22"/>
  <c r="G410" i="22"/>
  <c r="F409" i="22"/>
  <c r="G408" i="22"/>
  <c r="G407" i="22"/>
  <c r="F406" i="22"/>
  <c r="G405" i="22"/>
  <c r="G404" i="22"/>
  <c r="G402" i="22"/>
  <c r="G401" i="22"/>
  <c r="F399" i="22"/>
  <c r="F398" i="22"/>
  <c r="F397" i="22"/>
  <c r="G396" i="22"/>
  <c r="F394" i="22"/>
  <c r="G394" i="22"/>
  <c r="F392" i="22"/>
  <c r="G391" i="22"/>
  <c r="F389" i="22"/>
  <c r="G387" i="22"/>
  <c r="F386" i="22"/>
  <c r="F385" i="22"/>
  <c r="E383" i="22"/>
  <c r="D382" i="22"/>
  <c r="F348" i="22"/>
  <c r="F346" i="22"/>
  <c r="G345" i="22"/>
  <c r="G343" i="22"/>
  <c r="F342" i="22"/>
  <c r="F341" i="22"/>
  <c r="F308" i="22"/>
  <c r="G297" i="22"/>
  <c r="F292" i="22"/>
  <c r="F265" i="22"/>
  <c r="F262" i="22"/>
  <c r="F257" i="22"/>
  <c r="F251" i="22"/>
  <c r="F247" i="22"/>
  <c r="F238" i="22"/>
  <c r="F237" i="22"/>
  <c r="F236" i="22"/>
  <c r="G235" i="22"/>
  <c r="G234" i="22"/>
  <c r="F222" i="22"/>
  <c r="F214" i="22"/>
  <c r="G213" i="22"/>
  <c r="F212" i="22"/>
  <c r="F211" i="22"/>
  <c r="G210" i="22"/>
  <c r="F208" i="22"/>
  <c r="F207" i="22"/>
  <c r="F206" i="22"/>
  <c r="F205" i="22"/>
  <c r="G203" i="22"/>
  <c r="G201" i="22"/>
  <c r="G198" i="22"/>
  <c r="F196" i="22"/>
  <c r="G195" i="22"/>
  <c r="F178" i="22"/>
  <c r="F176" i="22"/>
  <c r="G175" i="22"/>
  <c r="F174" i="22"/>
  <c r="F172" i="22"/>
  <c r="F169" i="22"/>
  <c r="F164" i="22"/>
  <c r="F162" i="22"/>
  <c r="F157" i="22"/>
  <c r="G156" i="22"/>
  <c r="G147" i="22"/>
  <c r="F145" i="22"/>
  <c r="G144" i="22"/>
  <c r="G143" i="22"/>
  <c r="G142" i="22"/>
  <c r="G141" i="22"/>
  <c r="F140" i="22"/>
  <c r="F137" i="22"/>
  <c r="G136" i="22"/>
  <c r="F135" i="22"/>
  <c r="G134" i="22"/>
  <c r="F132" i="22"/>
  <c r="G131" i="22"/>
  <c r="G130" i="22"/>
  <c r="G129" i="22"/>
  <c r="G128" i="22"/>
  <c r="G127" i="22"/>
  <c r="G126" i="22"/>
  <c r="G125" i="22"/>
  <c r="G123" i="22"/>
  <c r="G122" i="22"/>
  <c r="G121" i="22"/>
  <c r="G120" i="22"/>
  <c r="F120" i="22"/>
  <c r="G117" i="22"/>
  <c r="F116" i="22"/>
  <c r="F115" i="22"/>
  <c r="F114" i="22"/>
  <c r="G113" i="22"/>
  <c r="F113" i="22"/>
  <c r="G112" i="22"/>
  <c r="F112" i="22"/>
  <c r="G111" i="22"/>
  <c r="F111" i="22"/>
  <c r="G110" i="22"/>
  <c r="F110" i="22"/>
  <c r="F107" i="22"/>
  <c r="F106" i="22"/>
  <c r="F104" i="22"/>
  <c r="F103" i="22"/>
  <c r="F101" i="22"/>
  <c r="F100" i="22"/>
  <c r="G94" i="22"/>
  <c r="G93" i="22"/>
  <c r="F92" i="22"/>
  <c r="F91" i="22"/>
  <c r="F90" i="22"/>
  <c r="G90" i="22" s="1"/>
  <c r="F89" i="22"/>
  <c r="G88" i="22"/>
  <c r="G87" i="22"/>
  <c r="G86" i="22"/>
  <c r="F84" i="22"/>
  <c r="G83" i="22"/>
  <c r="G81" i="22"/>
  <c r="G78" i="22"/>
  <c r="G76" i="22"/>
  <c r="F75" i="22"/>
  <c r="F74" i="22"/>
  <c r="F73" i="22"/>
  <c r="F72" i="22"/>
  <c r="G71" i="22"/>
  <c r="G69" i="22"/>
  <c r="F68" i="22"/>
  <c r="G67" i="22"/>
  <c r="G65" i="22"/>
  <c r="G64" i="22"/>
  <c r="G63" i="22"/>
  <c r="F62" i="22"/>
  <c r="G61" i="22"/>
  <c r="F59" i="22"/>
  <c r="G58" i="22"/>
  <c r="G56" i="22"/>
  <c r="G55" i="22"/>
  <c r="G54" i="22"/>
  <c r="F53" i="22"/>
  <c r="F52" i="22"/>
  <c r="G51" i="22"/>
  <c r="F50" i="22"/>
  <c r="F48" i="22"/>
  <c r="F47" i="22"/>
  <c r="F46" i="22"/>
  <c r="F45" i="22"/>
  <c r="G44" i="22"/>
  <c r="F43" i="22"/>
  <c r="G42" i="22"/>
  <c r="G41" i="22"/>
  <c r="G40" i="22"/>
  <c r="G39" i="22"/>
  <c r="F38" i="22"/>
  <c r="G37" i="22"/>
  <c r="F36" i="22"/>
  <c r="F35" i="22"/>
  <c r="F34" i="22"/>
  <c r="F33" i="22"/>
  <c r="F32" i="22"/>
  <c r="G30" i="22"/>
  <c r="G29" i="22"/>
  <c r="F28" i="22"/>
  <c r="G27" i="22"/>
  <c r="G26" i="22"/>
  <c r="G25" i="22"/>
  <c r="G24" i="22"/>
  <c r="F23" i="22"/>
  <c r="F142" i="22" l="1"/>
  <c r="F312" i="22"/>
  <c r="G406" i="22"/>
  <c r="G140" i="22"/>
  <c r="F310" i="22"/>
  <c r="F56" i="22"/>
  <c r="F414" i="22"/>
  <c r="F441" i="22"/>
  <c r="G91" i="22"/>
  <c r="F67" i="22"/>
  <c r="G52" i="22"/>
  <c r="F122" i="22"/>
  <c r="F138" i="22"/>
  <c r="G174" i="22"/>
  <c r="F81" i="22"/>
  <c r="G411" i="22"/>
  <c r="G386" i="22"/>
  <c r="G164" i="22"/>
  <c r="F425" i="22"/>
  <c r="F25" i="22"/>
  <c r="G34" i="22"/>
  <c r="G392" i="22"/>
  <c r="F29" i="22"/>
  <c r="G73" i="22"/>
  <c r="F405" i="22"/>
  <c r="F440" i="22"/>
  <c r="G75" i="22"/>
  <c r="G46" i="22"/>
  <c r="G385" i="22"/>
  <c r="G438" i="22"/>
  <c r="G45" i="22"/>
  <c r="G265" i="22"/>
  <c r="G389" i="22"/>
  <c r="F117" i="22"/>
  <c r="G132" i="22"/>
  <c r="G38" i="22"/>
  <c r="F343" i="22"/>
  <c r="G62" i="22"/>
  <c r="F143" i="22"/>
  <c r="F391" i="22"/>
  <c r="F417" i="22"/>
  <c r="F39" i="22"/>
  <c r="F86" i="22"/>
  <c r="F118" i="22"/>
  <c r="F125" i="22"/>
  <c r="F201" i="22"/>
  <c r="F297" i="22"/>
  <c r="G399" i="22"/>
  <c r="G23" i="22"/>
  <c r="F55" i="22"/>
  <c r="F78" i="22"/>
  <c r="F163" i="22"/>
  <c r="G251" i="22"/>
  <c r="F98" i="22"/>
  <c r="G211" i="22"/>
  <c r="F40" i="22"/>
  <c r="F71" i="22"/>
  <c r="F119" i="22"/>
  <c r="F419" i="22"/>
  <c r="F64" i="22"/>
  <c r="G145" i="22"/>
  <c r="F203" i="22"/>
  <c r="G212" i="22"/>
  <c r="G68" i="22"/>
  <c r="F234" i="22"/>
  <c r="G53" i="22"/>
  <c r="F30" i="22"/>
  <c r="G103" i="22"/>
  <c r="F276" i="22"/>
  <c r="F210" i="22"/>
  <c r="F51" i="22"/>
  <c r="G72" i="22"/>
  <c r="G89" i="22"/>
  <c r="F213" i="22"/>
  <c r="F300" i="22"/>
  <c r="F430" i="22"/>
  <c r="G157" i="22"/>
  <c r="F198" i="22"/>
  <c r="F255" i="22"/>
  <c r="F263" i="22"/>
  <c r="G348" i="22"/>
  <c r="F404" i="22"/>
  <c r="G421" i="22"/>
  <c r="F130" i="22"/>
  <c r="F147" i="22"/>
  <c r="G158" i="22"/>
  <c r="G167" i="22"/>
  <c r="F175" i="22"/>
  <c r="F387" i="22"/>
  <c r="G36" i="22"/>
  <c r="G35" i="22"/>
  <c r="F54" i="22"/>
  <c r="G80" i="22"/>
  <c r="F80" i="22"/>
  <c r="F97" i="22"/>
  <c r="F127" i="22"/>
  <c r="G173" i="22"/>
  <c r="F173" i="22"/>
  <c r="G247" i="22"/>
  <c r="F41" i="22"/>
  <c r="F121" i="22"/>
  <c r="F412" i="22"/>
  <c r="F171" i="22"/>
  <c r="F37" i="22"/>
  <c r="F63" i="22"/>
  <c r="F69" i="22"/>
  <c r="G138" i="22"/>
  <c r="F155" i="22"/>
  <c r="F195" i="22"/>
  <c r="F259" i="22"/>
  <c r="F294" i="22"/>
  <c r="F407" i="22"/>
  <c r="G139" i="22"/>
  <c r="F139" i="22"/>
  <c r="G400" i="22"/>
  <c r="F400" i="22"/>
  <c r="G49" i="22"/>
  <c r="F49" i="22"/>
  <c r="F42" i="22"/>
  <c r="F144" i="22"/>
  <c r="F258" i="22"/>
  <c r="F154" i="22"/>
  <c r="F131" i="22"/>
  <c r="G85" i="22"/>
  <c r="F85" i="22"/>
  <c r="G92" i="22"/>
  <c r="F235" i="22"/>
  <c r="F245" i="22"/>
  <c r="G254" i="22"/>
  <c r="F254" i="22"/>
  <c r="F401" i="22"/>
  <c r="F436" i="22"/>
  <c r="G60" i="22"/>
  <c r="F60" i="22"/>
  <c r="F87" i="22"/>
  <c r="F96" i="22"/>
  <c r="F126" i="22"/>
  <c r="F427" i="22"/>
  <c r="F57" i="22"/>
  <c r="G57" i="22"/>
  <c r="G393" i="22"/>
  <c r="F393" i="22"/>
  <c r="F58" i="22"/>
  <c r="G222" i="22"/>
  <c r="G31" i="22"/>
  <c r="F31" i="22"/>
  <c r="G146" i="22"/>
  <c r="F146" i="22"/>
  <c r="F302" i="22"/>
  <c r="G349" i="22"/>
  <c r="F349" i="22"/>
  <c r="F93" i="22"/>
  <c r="G418" i="22"/>
  <c r="F418" i="22"/>
  <c r="G124" i="22"/>
  <c r="F124" i="22"/>
  <c r="G137" i="22"/>
  <c r="F306" i="22"/>
  <c r="G431" i="22"/>
  <c r="F431" i="22"/>
  <c r="F65" i="22"/>
  <c r="G50" i="22"/>
  <c r="G237" i="22"/>
  <c r="F396" i="22"/>
  <c r="G403" i="22"/>
  <c r="F403" i="22"/>
  <c r="F416" i="22"/>
  <c r="F423" i="22"/>
  <c r="G70" i="22"/>
  <c r="F70" i="22"/>
  <c r="F99" i="22"/>
  <c r="F261" i="22"/>
  <c r="G388" i="22"/>
  <c r="F388" i="22"/>
  <c r="G395" i="22"/>
  <c r="F395" i="22"/>
  <c r="F408" i="22"/>
  <c r="F422" i="22"/>
  <c r="F26" i="22"/>
  <c r="F88" i="22"/>
  <c r="F128" i="22"/>
  <c r="F134" i="22"/>
  <c r="F345" i="22"/>
  <c r="F402" i="22"/>
  <c r="G415" i="22"/>
  <c r="F415" i="22"/>
  <c r="F428" i="22"/>
  <c r="F44" i="22"/>
  <c r="F186" i="22"/>
  <c r="F27" i="22"/>
  <c r="F61" i="22"/>
  <c r="F76" i="22"/>
  <c r="F83" i="22"/>
  <c r="F105" i="22"/>
  <c r="F123" i="22"/>
  <c r="F129" i="22"/>
  <c r="F159" i="22" s="1"/>
  <c r="F136" i="22"/>
  <c r="F168" i="22"/>
  <c r="G390" i="22"/>
  <c r="F390" i="22"/>
  <c r="F410" i="22"/>
  <c r="F94" i="22"/>
  <c r="F141" i="22"/>
  <c r="F161" i="22"/>
  <c r="F280" i="22"/>
  <c r="G66" i="22"/>
  <c r="F66" i="22"/>
  <c r="F156" i="22"/>
  <c r="G28" i="22"/>
  <c r="G33" i="22"/>
  <c r="G43" i="22"/>
  <c r="G48" i="22"/>
  <c r="G135" i="22"/>
  <c r="F167" i="22"/>
  <c r="G196" i="22"/>
  <c r="G409" i="22"/>
  <c r="F413" i="22"/>
  <c r="F424" i="22"/>
  <c r="F429" i="22"/>
  <c r="F437" i="22"/>
  <c r="F108" i="22" l="1"/>
  <c r="G250" i="22"/>
  <c r="F158" i="22"/>
  <c r="F184" i="22"/>
  <c r="G184" i="22"/>
  <c r="G350" i="22"/>
  <c r="F350" i="22"/>
  <c r="F153" i="22"/>
  <c r="F246" i="22"/>
  <c r="G246" i="22"/>
  <c r="F102" i="22"/>
  <c r="F95" i="22"/>
  <c r="G95" i="22"/>
  <c r="F109" i="22"/>
  <c r="F209" i="22"/>
  <c r="F250" i="22" l="1"/>
  <c r="F160" i="22"/>
  <c r="G165" i="22" l="1"/>
  <c r="F165" i="22"/>
</calcChain>
</file>

<file path=xl/sharedStrings.xml><?xml version="1.0" encoding="utf-8"?>
<sst xmlns="http://schemas.openxmlformats.org/spreadsheetml/2006/main" count="2502" uniqueCount="745">
  <si>
    <t>к приказу Минэнерго России</t>
  </si>
  <si>
    <t>МВт</t>
  </si>
  <si>
    <t>Причины отклонений</t>
  </si>
  <si>
    <t>%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</si>
  <si>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</si>
  <si>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</si>
  <si>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</si>
  <si>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</si>
  <si>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</si>
  <si>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</si>
  <si>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</si>
  <si>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</si>
  <si>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</si>
  <si>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</si>
  <si>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</si>
  <si>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</si>
  <si>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</si>
  <si>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</si>
  <si>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</si>
  <si>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</si>
  <si>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</si>
  <si>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</si>
  <si>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</si>
  <si>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</si>
  <si>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</si>
  <si>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</si>
  <si>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</si>
  <si>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</si>
  <si>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</si>
  <si>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</si>
  <si>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</si>
  <si>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</si>
  <si>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</si>
  <si>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</si>
  <si>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</si>
  <si>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</si>
  <si>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</si>
  <si>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</si>
  <si>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</si>
  <si>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</si>
  <si>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</si>
  <si>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</si>
  <si>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</si>
  <si>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</si>
  <si>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</si>
  <si>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</si>
  <si>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</si>
  <si>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</si>
  <si>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</si>
  <si>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</si>
  <si>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</si>
  <si>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</si>
  <si>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</si>
  <si>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</si>
  <si>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</si>
  <si>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</si>
  <si>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</si>
  <si>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</si>
  <si>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</si>
  <si>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</si>
  <si>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</si>
  <si>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</si>
  <si>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</si>
  <si>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</si>
  <si>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</si>
  <si>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</si>
  <si>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</si>
  <si>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</si>
  <si>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</si>
  <si>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</si>
  <si>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</si>
  <si>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</si>
  <si>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</si>
  <si>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</si>
  <si>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</si>
  <si>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</si>
  <si>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</si>
  <si>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</si>
  <si>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</si>
  <si>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</si>
  <si>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</si>
  <si>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</si>
  <si>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</si>
  <si>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</si>
  <si>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</si>
  <si>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</si>
  <si>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</si>
  <si>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</si>
  <si>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</si>
  <si>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</si>
  <si>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</si>
  <si>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</si>
  <si>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</si>
  <si>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</si>
  <si>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</si>
  <si>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</si>
  <si>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</si>
  <si>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</si>
  <si>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</si>
  <si>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</si>
  <si>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</si>
  <si>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</si>
  <si>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1. Финансово-экономическая модель деятельности субъекта электроэнергетики </t>
  </si>
  <si>
    <t>Ед. изм.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</si>
  <si>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</si>
  <si>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</si>
  <si>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</si>
  <si>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</si>
  <si>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</si>
  <si>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</si>
  <si>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</si>
  <si>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</si>
  <si>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</si>
  <si>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</si>
  <si>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</si>
  <si>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</si>
  <si>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</si>
  <si>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</si>
  <si>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</si>
  <si>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</si>
  <si>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</si>
  <si>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</si>
  <si>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</si>
  <si>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</si>
  <si>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</si>
  <si>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</si>
  <si>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</si>
  <si>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</si>
  <si>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</si>
  <si>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</si>
  <si>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</si>
  <si>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</si>
  <si>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</si>
  <si>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</si>
  <si>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</si>
  <si>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</si>
  <si>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</si>
  <si>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</si>
  <si>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</si>
  <si>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</si>
  <si>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</si>
  <si>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</si>
  <si>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</si>
  <si>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</si>
  <si>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</si>
  <si>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</si>
  <si>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</si>
  <si>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</si>
  <si>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</si>
  <si>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</si>
  <si>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</si>
  <si>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</si>
  <si>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</si>
  <si>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</si>
  <si>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</si>
  <si>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</si>
  <si>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</si>
  <si>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</si>
  <si>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</si>
  <si>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</si>
  <si>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</si>
  <si>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</si>
  <si>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</si>
  <si>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</si>
  <si>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</si>
  <si>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</si>
  <si>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</si>
  <si>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</si>
  <si>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</si>
  <si>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</si>
  <si>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</si>
  <si>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</si>
  <si>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</si>
  <si>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</si>
  <si>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</si>
  <si>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</si>
  <si>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</si>
  <si>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</si>
  <si>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</si>
  <si>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</si>
  <si>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</si>
  <si>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</si>
  <si>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</si>
  <si>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</si>
  <si>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</si>
  <si>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</si>
  <si>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</si>
  <si>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</si>
  <si>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</si>
  <si>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</si>
  <si>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</si>
  <si>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</si>
  <si>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</si>
  <si>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</si>
  <si>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</si>
  <si>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</si>
  <si>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</si>
  <si>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</si>
  <si>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</si>
  <si>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</si>
  <si>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</si>
  <si>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</si>
  <si>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</si>
  <si>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</si>
  <si>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</si>
  <si>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</si>
  <si>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</si>
  <si>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</si>
  <si>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</si>
  <si>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</si>
  <si>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</si>
  <si>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</si>
  <si>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</si>
  <si>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</si>
  <si>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</si>
  <si>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</si>
  <si>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</si>
  <si>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</si>
  <si>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</si>
  <si>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</si>
  <si>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</si>
  <si>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</si>
  <si>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</si>
  <si>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</si>
  <si>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</si>
  <si>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</si>
  <si>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</si>
  <si>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</si>
  <si>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</si>
  <si>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</si>
  <si>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</si>
  <si>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</si>
  <si>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</si>
  <si>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</si>
  <si>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</si>
  <si>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</si>
  <si>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</si>
  <si>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</si>
  <si>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</si>
  <si>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</si>
  <si>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</si>
  <si>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</si>
  <si>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</si>
  <si>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</si>
  <si>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</si>
  <si>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</si>
  <si>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</si>
  <si>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</si>
  <si>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</si>
  <si>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</si>
  <si>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</si>
  <si>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</si>
  <si>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</si>
  <si>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</si>
  <si>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</si>
  <si>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</si>
  <si>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</si>
  <si>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</si>
  <si>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</si>
  <si>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</si>
  <si>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</si>
  <si>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</si>
  <si>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</si>
  <si>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</si>
  <si>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</si>
  <si>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</si>
  <si>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</si>
  <si>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</si>
  <si>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</si>
  <si>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</si>
  <si>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</si>
  <si>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</si>
  <si>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</si>
  <si>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</si>
  <si>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</si>
  <si>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</si>
  <si>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</si>
  <si>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</si>
  <si>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</si>
  <si>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</si>
  <si>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</si>
  <si>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</si>
  <si>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</si>
  <si>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</si>
  <si>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</si>
  <si>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</si>
  <si>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</si>
  <si>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</si>
  <si>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</si>
  <si>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</si>
  <si>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</si>
  <si>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</si>
  <si>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</si>
  <si>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</si>
  <si>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</si>
  <si>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</si>
  <si>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</si>
  <si>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</si>
  <si>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</si>
  <si>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</si>
  <si>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</si>
  <si>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</si>
  <si>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</si>
  <si>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</si>
  <si>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</si>
  <si>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</si>
  <si>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</si>
  <si>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</si>
  <si>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</si>
  <si>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</si>
  <si>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</si>
  <si>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</si>
  <si>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</si>
  <si>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</si>
  <si>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</si>
  <si>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</si>
  <si>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</si>
  <si>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</si>
  <si>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</si>
  <si>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</si>
  <si>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</si>
  <si>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</si>
  <si>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</si>
  <si>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</si>
  <si>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</si>
  <si>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</si>
  <si>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</si>
  <si>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</si>
  <si>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</si>
  <si>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</si>
  <si>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</si>
  <si>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</si>
  <si>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</si>
  <si>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</si>
  <si>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</si>
  <si>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</si>
  <si>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</si>
  <si>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</si>
  <si>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</si>
  <si>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</si>
  <si>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</si>
  <si>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</si>
  <si>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</si>
  <si>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</si>
  <si>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</si>
  <si>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</si>
  <si>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</si>
  <si>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</si>
  <si>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</si>
  <si>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</si>
  <si>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</si>
  <si>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</si>
  <si>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</si>
  <si>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</si>
  <si>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</si>
  <si>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</si>
  <si>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</si>
  <si>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</si>
  <si>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</si>
  <si>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</si>
  <si>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</si>
  <si>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</si>
  <si>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</si>
  <si>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</si>
  <si>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</si>
  <si>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</si>
  <si>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</si>
  <si>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</si>
  <si>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</si>
  <si>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</si>
  <si>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</si>
  <si>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</si>
  <si>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</si>
  <si>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</si>
  <si>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</si>
  <si>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</si>
  <si>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</si>
  <si>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</si>
  <si>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</si>
  <si>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</si>
  <si>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</si>
  <si>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</si>
  <si>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</si>
  <si>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</si>
  <si>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</si>
  <si>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</si>
  <si>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</si>
  <si>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</si>
  <si>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</si>
  <si>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</si>
  <si>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</si>
  <si>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</si>
  <si>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</si>
  <si>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</si>
  <si>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</si>
  <si>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</si>
  <si>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</si>
  <si>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</si>
  <si>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</si>
  <si>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</si>
  <si>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</si>
  <si>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</si>
  <si>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</si>
  <si>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</si>
  <si>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</si>
  <si>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</si>
  <si>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</si>
  <si>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</si>
  <si>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</si>
  <si>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</si>
  <si>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</si>
  <si>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</si>
  <si>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</si>
  <si>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</si>
  <si>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</si>
  <si>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</si>
  <si>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</si>
  <si>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</si>
  <si>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</si>
  <si>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</si>
  <si>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</si>
  <si>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</si>
  <si>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</si>
  <si>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</si>
  <si>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</si>
  <si>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</si>
  <si>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</si>
  <si>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</si>
  <si>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</si>
  <si>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</si>
  <si>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</si>
  <si>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</si>
  <si>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</si>
  <si>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</si>
  <si>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</si>
  <si>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</si>
  <si>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</si>
  <si>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</si>
  <si>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</si>
  <si>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</si>
  <si>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</si>
  <si>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</si>
  <si>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</si>
  <si>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</si>
  <si>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</si>
  <si>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</si>
  <si>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</si>
  <si>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</si>
  <si>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</si>
  <si>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</si>
  <si>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</si>
  <si>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</si>
  <si>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</si>
  <si>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</si>
  <si>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</si>
  <si>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</si>
  <si>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</si>
  <si>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</si>
  <si>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</si>
  <si>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</si>
  <si>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</si>
  <si>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</si>
  <si>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</si>
  <si>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</si>
  <si>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</si>
  <si>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</si>
  <si>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</si>
  <si>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</si>
  <si>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</si>
  <si>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</si>
  <si>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</si>
  <si>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</si>
  <si>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</si>
  <si>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</si>
  <si>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</si>
  <si>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</si>
  <si>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</si>
  <si>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</si>
  <si>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</si>
  <si>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</si>
  <si>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</si>
  <si>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</si>
  <si>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</si>
  <si>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</si>
  <si>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</si>
  <si>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</si>
  <si>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</si>
  <si>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</si>
  <si>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</si>
  <si>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</si>
  <si>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</si>
  <si>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</si>
  <si>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</si>
  <si>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</si>
  <si>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</si>
  <si>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</si>
  <si>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</si>
  <si>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</si>
  <si>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</si>
  <si>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</si>
  <si>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</si>
  <si>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</si>
  <si>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</si>
  <si>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</si>
  <si>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</si>
  <si>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</si>
  <si>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</si>
  <si>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</si>
  <si>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</si>
  <si>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</si>
  <si>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</si>
  <si>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</si>
  <si>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</si>
  <si>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</si>
  <si>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</si>
  <si>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</si>
  <si>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</si>
  <si>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</si>
  <si>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</si>
  <si>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</si>
  <si>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</si>
  <si>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</si>
  <si>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</si>
  <si>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</si>
  <si>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</si>
  <si>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</si>
  <si>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</si>
  <si>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</si>
  <si>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</si>
  <si>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</si>
  <si>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</si>
  <si>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</si>
  <si>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</si>
  <si>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</si>
  <si>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</si>
  <si>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</si>
  <si>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</si>
  <si>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</si>
  <si>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</si>
  <si>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</si>
  <si>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</si>
  <si>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</si>
  <si>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</si>
  <si>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</si>
  <si>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</si>
  <si>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</si>
  <si>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</si>
  <si>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</si>
  <si>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</si>
  <si>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</si>
  <si>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</si>
  <si>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</si>
  <si>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</si>
  <si>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</si>
  <si>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</si>
  <si>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</si>
  <si>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</si>
  <si>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</si>
  <si>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</si>
  <si>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</si>
  <si>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</si>
  <si>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</si>
  <si>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</si>
  <si>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</si>
  <si>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</si>
  <si>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</si>
  <si>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</si>
  <si>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</si>
  <si>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</si>
  <si>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</si>
  <si>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</si>
  <si>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</si>
  <si>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</si>
  <si>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</si>
  <si>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</si>
  <si>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</si>
  <si>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</si>
  <si>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</si>
  <si>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</si>
  <si>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</si>
  <si>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</si>
  <si>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</si>
  <si>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</si>
  <si>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</si>
  <si>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</si>
  <si>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</si>
  <si>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</si>
  <si>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</si>
  <si>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</si>
  <si>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</si>
  <si>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</si>
  <si>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</si>
  <si>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</si>
  <si>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</si>
  <si>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</si>
  <si>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</si>
  <si>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</si>
  <si>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</si>
  <si>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</si>
  <si>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</si>
  <si>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</si>
  <si>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</si>
  <si>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</si>
  <si>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</si>
  <si>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</si>
  <si>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</si>
  <si>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</si>
  <si>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</si>
  <si>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</si>
  <si>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</si>
  <si>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</si>
  <si>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</si>
  <si>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</si>
  <si>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</si>
  <si>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</si>
  <si>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</si>
  <si>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</si>
  <si>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</si>
  <si>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</si>
  <si>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</si>
  <si>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</si>
  <si>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</si>
  <si>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</si>
  <si>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</si>
  <si>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</si>
  <si>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</si>
  <si>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</si>
  <si>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</si>
  <si>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</si>
  <si>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</si>
  <si>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</si>
  <si>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</si>
  <si>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Прочие собственные средства всего, в том числе:</t>
  </si>
  <si>
    <t>средства от эмиссии акций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</si>
  <si>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</si>
  <si>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</si>
  <si>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</si>
  <si>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</si>
  <si>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</si>
  <si>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</si>
  <si>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</si>
  <si>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</si>
  <si>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</si>
  <si>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</si>
  <si>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6</t>
  </si>
  <si>
    <t>в процентах, %</t>
  </si>
  <si>
    <t xml:space="preserve">План </t>
  </si>
  <si>
    <t>в ед. измерений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</si>
  <si>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</si>
  <si>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</si>
  <si>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</si>
  <si>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</si>
  <si>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>нд</t>
  </si>
  <si>
    <t>Субъект Российской Федерации: Калининградская область</t>
  </si>
  <si>
    <t>Отсутствие потребности в привлечении заемных средств в запланированном объеме</t>
  </si>
  <si>
    <t>За счет перевода задолженности из долгосрочных обязательств в краткосрочные обязательства</t>
  </si>
  <si>
    <t>С учетом фактически размещенных денежных средств</t>
  </si>
  <si>
    <t>Отчетный год 2025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</si>
  <si>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</si>
  <si>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</si>
  <si>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</si>
  <si>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</si>
  <si>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</si>
  <si>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</si>
  <si>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</si>
  <si>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</si>
  <si>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</si>
  <si>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</si>
  <si>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доходы от восстановления обесценения имущества</t>
  </si>
  <si>
    <t>доходы от переоценки финансовых активов</t>
  </si>
  <si>
    <t>процентные расходы по правам пользования активами</t>
  </si>
  <si>
    <t>создание прочих оценочных резервов</t>
  </si>
  <si>
    <t>расходы по обесценению имущества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</si>
  <si>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</si>
  <si>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</si>
  <si>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</si>
  <si>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</si>
  <si>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</si>
  <si>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</si>
  <si>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</si>
  <si>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</si>
  <si>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</si>
  <si>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</si>
  <si>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</si>
  <si>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</si>
  <si>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</si>
  <si>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</si>
  <si>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</si>
  <si>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</si>
  <si>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</si>
  <si>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</si>
  <si>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</si>
  <si>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</si>
  <si>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</si>
  <si>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</si>
  <si>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</si>
  <si>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№ пункта</t>
  </si>
  <si>
    <t>Раздел 1.1. Бюджет доходов и расходов</t>
  </si>
  <si>
    <t>2.4.1</t>
  </si>
  <si>
    <t>2.4.2</t>
  </si>
  <si>
    <t>2.4.3</t>
  </si>
  <si>
    <t>2.4.4</t>
  </si>
  <si>
    <t>2.4.5</t>
  </si>
  <si>
    <t>4.1.5</t>
  </si>
  <si>
    <t>4.1.6</t>
  </si>
  <si>
    <t>4.2.2.1</t>
  </si>
  <si>
    <t>4.2.3.2</t>
  </si>
  <si>
    <t>4.2.5</t>
  </si>
  <si>
    <t>4.2.6</t>
  </si>
  <si>
    <t>Раздел 1.2. Бюджет движения денежных средств</t>
  </si>
  <si>
    <t>23.1.6</t>
  </si>
  <si>
    <t>23.2.10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</si>
  <si>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</si>
  <si>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</si>
  <si>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</si>
  <si>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</si>
  <si>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1.4.3</t>
  </si>
  <si>
    <t>1.4.4</t>
  </si>
  <si>
    <t>3.1.1.1</t>
  </si>
  <si>
    <t>3.1.1.2</t>
  </si>
  <si>
    <t>3.1.4</t>
  </si>
  <si>
    <t>млн рублей</t>
  </si>
  <si>
    <t>млн кВт⋅ч</t>
  </si>
  <si>
    <t>тыс. Гкал</t>
  </si>
  <si>
    <t>человек</t>
  </si>
  <si>
    <t>За счет поступлений по новым договорам ТП (не запланированых в плане на 2025г.),поступлений вне графика платежей по заключенным договорам ТП.</t>
  </si>
  <si>
    <t>За счет расходов по обязательствам по аренде</t>
  </si>
  <si>
    <t>с учетом фактически размещенных денежных средств и роста процентной ставки</t>
  </si>
  <si>
    <t xml:space="preserve">                                                       Инвестиционная программа Акционерное общество "Россети Янтарь"</t>
  </si>
  <si>
    <t xml:space="preserve">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</si>
  <si>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Год раскрытия (предоставления) информации: 2025  год</t>
  </si>
  <si>
    <t xml:space="preserve">                                       Утвержденные плановые значения показателей приведены в соответствии с  Приказом Минэнерго России  № 13@ от 01.11.2024</t>
  </si>
  <si>
    <t xml:space="preserve">                                                                                       реквизиты решения органа исполнительной власти, утвердившего инвестиционную программу</t>
  </si>
  <si>
    <t>в основном за счет роста доходов от переустройства линий (выносов)</t>
  </si>
  <si>
    <t>за счет роста дивидендов от ДЗО</t>
  </si>
  <si>
    <t xml:space="preserve">финансирование мероприятий по переустройству линий (выносы) </t>
  </si>
  <si>
    <t>финансирование мероприятий льготного ТП</t>
  </si>
  <si>
    <t>Произведено возмещение НДС из бюджета 07.02.2025 в сумме 319,5 млн рублей</t>
  </si>
  <si>
    <t>Рефинансирование текущих кредитов.</t>
  </si>
  <si>
    <t xml:space="preserve">За счет увеличения по договорам ТП </t>
  </si>
  <si>
    <t>за III квартал 2025 года</t>
  </si>
  <si>
    <t>Факт 9 месяцев</t>
  </si>
  <si>
    <t>С учетом увеличения доли ремонтов, выполняемых хозяйственным способом</t>
  </si>
  <si>
    <t>Рост дивидендов от АО "Янтарьэнергосбыт" за 2024 год с учетом увеличения прибыльности ДЗО, а также дораспределение прибыли 2023 года и начисления промежуточных дивидендов за 1 полугодие 2025 года по решению ГОСА, что не было предусмотрено при планировании</t>
  </si>
  <si>
    <t>за счет роста процентной ставки выше предусмотренной при планировании (план 9,0%, факт 18,7%)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</si>
</sst>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69" formatCode="#,##0.0000"/>
    <numFmt numFmtId="170" formatCode="0.0%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</font>
    <font>
      <b/>
      <sz val="10"/>
      <name val="Times New Roman CY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1"/>
      <name val="Calibri"/>
      <family val="2"/>
      <charset val="204"/>
      <scheme val="minor"/>
    </font>
    <font>
      <i/>
      <sz val="10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9" fillId="0" borderId="0"/>
  </cellStyleXfs>
  <cellXfs count="94">
    <xf numFmtId="0" fontId="0" fillId="0" borderId="0" xfId="0"/>
    <xf numFmtId="49" fontId="37" fillId="24" borderId="0" xfId="56" applyNumberFormat="1" applyFont="1" applyFill="1" applyAlignment="1">
      <alignment horizontal="center" vertical="center"/>
    </xf>
    <xf numFmtId="0" fontId="11" fillId="24" borderId="0" xfId="56" applyFont="1" applyFill="1" applyAlignment="1">
      <alignment wrapText="1"/>
    </xf>
    <xf numFmtId="0" fontId="37" fillId="24" borderId="0" xfId="56" applyFont="1" applyFill="1" applyAlignment="1">
      <alignment horizontal="center" vertical="center" wrapText="1"/>
    </xf>
    <xf numFmtId="0" fontId="11" fillId="24" borderId="0" xfId="56" applyFont="1" applyFill="1" applyAlignment="1">
      <alignment horizontal="center" vertical="center" wrapText="1"/>
    </xf>
    <xf numFmtId="0" fontId="11" fillId="24" borderId="0" xfId="56" applyFont="1" applyFill="1"/>
    <xf numFmtId="0" fontId="11" fillId="24" borderId="0" xfId="56" applyFont="1" applyFill="1" applyAlignment="1">
      <alignment vertical="center"/>
    </xf>
    <xf numFmtId="0" fontId="11" fillId="24" borderId="10" xfId="0" applyFont="1" applyFill="1" applyBorder="1" applyAlignment="1">
      <alignment horizontal="center" vertical="center" wrapText="1"/>
    </xf>
    <xf numFmtId="4" fontId="11" fillId="24" borderId="10" xfId="0" applyNumberFormat="1" applyFont="1" applyFill="1" applyBorder="1" applyAlignment="1">
      <alignment horizontal="center" vertical="center"/>
    </xf>
    <xf numFmtId="9" fontId="11" fillId="24" borderId="10" xfId="104" applyFont="1" applyFill="1" applyBorder="1" applyAlignment="1">
      <alignment horizontal="center" vertical="center"/>
    </xf>
    <xf numFmtId="4" fontId="11" fillId="24" borderId="10" xfId="56" applyNumberFormat="1" applyFont="1" applyFill="1" applyBorder="1" applyAlignment="1">
      <alignment horizontal="center" vertical="center"/>
    </xf>
    <xf numFmtId="169" fontId="11" fillId="24" borderId="10" xfId="0" applyNumberFormat="1" applyFont="1" applyFill="1" applyBorder="1" applyAlignment="1">
      <alignment horizontal="center" vertical="center"/>
    </xf>
    <xf numFmtId="3" fontId="11" fillId="24" borderId="10" xfId="0" applyNumberFormat="1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9" fontId="11" fillId="24" borderId="10" xfId="104" applyFont="1" applyFill="1" applyBorder="1" applyAlignment="1">
      <alignment horizontal="center" vertical="center" wrapText="1"/>
    </xf>
    <xf numFmtId="4" fontId="11" fillId="24" borderId="10" xfId="0" applyNumberFormat="1" applyFont="1" applyFill="1" applyBorder="1" applyAlignment="1">
      <alignment horizontal="center" vertical="center" wrapText="1"/>
    </xf>
    <xf numFmtId="9" fontId="11" fillId="24" borderId="10" xfId="104" applyNumberFormat="1" applyFont="1" applyFill="1" applyBorder="1" applyAlignment="1">
      <alignment horizontal="center" vertical="center"/>
    </xf>
    <xf numFmtId="168" fontId="11" fillId="24" borderId="10" xfId="56" applyNumberFormat="1" applyFont="1" applyFill="1" applyBorder="1" applyAlignment="1">
      <alignment horizontal="center" vertical="center"/>
    </xf>
    <xf numFmtId="9" fontId="11" fillId="24" borderId="10" xfId="621" applyFont="1" applyFill="1" applyBorder="1" applyAlignment="1">
      <alignment horizontal="center" vertical="center"/>
    </xf>
    <xf numFmtId="168" fontId="11" fillId="24" borderId="10" xfId="0" applyNumberFormat="1" applyFont="1" applyFill="1" applyBorder="1" applyAlignment="1">
      <alignment horizontal="center" vertical="center"/>
    </xf>
    <xf numFmtId="4" fontId="11" fillId="24" borderId="10" xfId="56" applyNumberFormat="1" applyFont="1" applyFill="1" applyBorder="1" applyAlignment="1">
      <alignment horizontal="center" vertical="center" wrapText="1"/>
    </xf>
    <xf numFmtId="170" fontId="11" fillId="24" borderId="10" xfId="104" applyNumberFormat="1" applyFont="1" applyFill="1" applyBorder="1" applyAlignment="1">
      <alignment horizontal="center" vertical="center"/>
    </xf>
    <xf numFmtId="0" fontId="42" fillId="24" borderId="10" xfId="56" applyFont="1" applyFill="1" applyBorder="1" applyAlignment="1">
      <alignment horizontal="center" vertical="center" wrapText="1"/>
    </xf>
    <xf numFmtId="0" fontId="39" fillId="24" borderId="10" xfId="56" applyFont="1" applyFill="1" applyBorder="1" applyAlignment="1">
      <alignment horizontal="center" vertical="center" wrapText="1"/>
    </xf>
    <xf numFmtId="49" fontId="39" fillId="24" borderId="10" xfId="56" applyNumberFormat="1" applyFont="1" applyFill="1" applyBorder="1" applyAlignment="1">
      <alignment horizontal="center" vertical="center"/>
    </xf>
    <xf numFmtId="0" fontId="39" fillId="24" borderId="10" xfId="56" applyFont="1" applyFill="1" applyBorder="1" applyAlignment="1">
      <alignment horizontal="center" vertical="center"/>
    </xf>
    <xf numFmtId="4" fontId="11" fillId="24" borderId="10" xfId="36" applyNumberFormat="1" applyFont="1" applyFill="1" applyBorder="1" applyAlignment="1">
      <alignment horizontal="center" vertical="center"/>
    </xf>
    <xf numFmtId="0" fontId="37" fillId="24" borderId="10" xfId="56" applyFont="1" applyFill="1" applyBorder="1" applyAlignment="1">
      <alignment horizontal="center" vertical="center"/>
    </xf>
    <xf numFmtId="49" fontId="37" fillId="24" borderId="10" xfId="622" applyNumberFormat="1" applyFont="1" applyFill="1" applyBorder="1" applyAlignment="1">
      <alignment horizontal="center" vertical="center"/>
    </xf>
    <xf numFmtId="0" fontId="11" fillId="24" borderId="10" xfId="56" applyFont="1" applyFill="1" applyBorder="1" applyAlignment="1">
      <alignment horizontal="left" vertical="center" wrapText="1" indent="3"/>
    </xf>
    <xf numFmtId="0" fontId="11" fillId="24" borderId="10" xfId="36" applyFont="1" applyFill="1" applyBorder="1" applyAlignment="1">
      <alignment horizontal="center" vertical="center" wrapText="1"/>
    </xf>
    <xf numFmtId="3" fontId="11" fillId="24" borderId="10" xfId="36" applyNumberFormat="1" applyFont="1" applyFill="1" applyBorder="1" applyAlignment="1">
      <alignment horizontal="center" vertical="center"/>
    </xf>
    <xf numFmtId="0" fontId="11" fillId="24" borderId="10" xfId="622" applyFont="1" applyFill="1" applyBorder="1" applyAlignment="1">
      <alignment horizontal="left" vertical="center" wrapText="1" indent="1"/>
    </xf>
    <xf numFmtId="4" fontId="11" fillId="24" borderId="10" xfId="1145" applyNumberFormat="1" applyFont="1" applyFill="1" applyBorder="1" applyAlignment="1">
      <alignment horizontal="center" vertical="center"/>
    </xf>
    <xf numFmtId="4" fontId="50" fillId="24" borderId="10" xfId="1145" applyNumberFormat="1" applyFont="1" applyFill="1" applyBorder="1" applyAlignment="1">
      <alignment horizontal="center" vertical="center"/>
    </xf>
    <xf numFmtId="49" fontId="37" fillId="24" borderId="10" xfId="56" applyNumberFormat="1" applyFont="1" applyFill="1" applyBorder="1" applyAlignment="1">
      <alignment horizontal="center" vertical="center"/>
    </xf>
    <xf numFmtId="0" fontId="11" fillId="24" borderId="10" xfId="56" applyFont="1" applyFill="1" applyBorder="1" applyAlignment="1">
      <alignment horizontal="center" vertical="center" wrapText="1"/>
    </xf>
    <xf numFmtId="0" fontId="11" fillId="24" borderId="10" xfId="56" applyFont="1" applyFill="1" applyBorder="1" applyAlignment="1">
      <alignment horizontal="left" vertical="center" wrapText="1" indent="5"/>
    </xf>
    <xf numFmtId="0" fontId="37" fillId="24" borderId="10" xfId="56" applyFont="1" applyFill="1" applyBorder="1" applyAlignment="1">
      <alignment horizontal="center" vertical="center" wrapText="1"/>
    </xf>
    <xf numFmtId="0" fontId="32" fillId="24" borderId="0" xfId="36" applyFont="1" applyFill="1" applyAlignment="1">
      <alignment vertical="center"/>
    </xf>
    <xf numFmtId="0" fontId="32" fillId="24" borderId="0" xfId="36" applyFont="1" applyFill="1" applyAlignment="1">
      <alignment horizontal="justify" vertical="center"/>
    </xf>
    <xf numFmtId="0" fontId="42" fillId="24" borderId="0" xfId="36" applyFont="1" applyFill="1" applyAlignment="1">
      <alignment vertical="top"/>
    </xf>
    <xf numFmtId="0" fontId="32" fillId="24" borderId="0" xfId="36" applyFont="1" applyFill="1" applyAlignment="1">
      <alignment horizontal="right" vertical="center"/>
    </xf>
    <xf numFmtId="0" fontId="32" fillId="24" borderId="0" xfId="56" applyFont="1" applyFill="1" applyAlignment="1">
      <alignment horizontal="right"/>
    </xf>
    <xf numFmtId="0" fontId="38" fillId="24" borderId="0" xfId="56" applyFont="1" applyFill="1" applyAlignment="1">
      <alignment horizontal="center" vertical="center" wrapText="1"/>
    </xf>
    <xf numFmtId="0" fontId="43" fillId="24" borderId="0" xfId="56" applyFont="1" applyFill="1" applyAlignment="1">
      <alignment horizontal="center" vertical="center" wrapText="1"/>
    </xf>
    <xf numFmtId="0" fontId="43" fillId="24" borderId="0" xfId="56" applyFont="1" applyFill="1" applyBorder="1" applyAlignment="1">
      <alignment horizontal="center" vertical="center" wrapText="1"/>
    </xf>
    <xf numFmtId="0" fontId="32" fillId="24" borderId="0" xfId="36" applyFont="1" applyFill="1" applyAlignment="1">
      <alignment horizontal="left" vertical="center" wrapText="1"/>
    </xf>
    <xf numFmtId="0" fontId="32" fillId="24" borderId="0" xfId="56" applyFont="1" applyFill="1" applyAlignment="1">
      <alignment horizontal="center" vertical="center" wrapText="1"/>
    </xf>
    <xf numFmtId="0" fontId="32" fillId="24" borderId="0" xfId="36" applyFont="1" applyFill="1" applyAlignment="1">
      <alignment horizontal="center" vertical="center"/>
    </xf>
    <xf numFmtId="0" fontId="42" fillId="24" borderId="0" xfId="36" applyFont="1" applyFill="1" applyAlignment="1">
      <alignment horizontal="center" vertical="top"/>
    </xf>
    <xf numFmtId="0" fontId="32" fillId="24" borderId="0" xfId="0" applyFont="1" applyFill="1" applyAlignment="1">
      <alignment horizontal="right" vertical="center"/>
    </xf>
    <xf numFmtId="49" fontId="46" fillId="24" borderId="10" xfId="56" applyNumberFormat="1" applyFont="1" applyFill="1" applyBorder="1" applyAlignment="1">
      <alignment horizontal="center" vertical="center" wrapText="1"/>
    </xf>
    <xf numFmtId="0" fontId="45" fillId="24" borderId="10" xfId="56" applyFont="1" applyFill="1" applyBorder="1" applyAlignment="1">
      <alignment horizontal="center" vertical="center" wrapText="1"/>
    </xf>
    <xf numFmtId="0" fontId="41" fillId="24" borderId="10" xfId="56" applyFont="1" applyFill="1" applyBorder="1" applyAlignment="1">
      <alignment horizontal="center" vertical="center" wrapText="1"/>
    </xf>
    <xf numFmtId="0" fontId="42" fillId="24" borderId="10" xfId="56" applyFont="1" applyFill="1" applyBorder="1" applyAlignment="1">
      <alignment horizontal="center" vertical="center" wrapText="1"/>
    </xf>
    <xf numFmtId="49" fontId="46" fillId="24" borderId="10" xfId="56" applyNumberFormat="1" applyFont="1" applyFill="1" applyBorder="1" applyAlignment="1">
      <alignment horizontal="center" vertical="center"/>
    </xf>
    <xf numFmtId="0" fontId="46" fillId="24" borderId="10" xfId="56" applyFont="1" applyFill="1" applyBorder="1" applyAlignment="1">
      <alignment horizontal="center" vertical="center" wrapText="1"/>
    </xf>
    <xf numFmtId="0" fontId="51" fillId="24" borderId="10" xfId="56" applyFont="1" applyFill="1" applyBorder="1" applyAlignment="1">
      <alignment horizontal="center" vertical="center" wrapText="1"/>
    </xf>
    <xf numFmtId="0" fontId="48" fillId="24" borderId="0" xfId="56" applyFont="1" applyFill="1" applyAlignment="1">
      <alignment vertical="center"/>
    </xf>
    <xf numFmtId="49" fontId="49" fillId="24" borderId="10" xfId="56" applyNumberFormat="1" applyFont="1" applyFill="1" applyBorder="1" applyAlignment="1">
      <alignment horizontal="center" vertical="center"/>
    </xf>
    <xf numFmtId="0" fontId="11" fillId="24" borderId="10" xfId="622" applyFont="1" applyFill="1" applyBorder="1" applyAlignment="1">
      <alignment vertical="center" wrapText="1"/>
    </xf>
    <xf numFmtId="0" fontId="11" fillId="24" borderId="10" xfId="56" applyFont="1" applyFill="1" applyBorder="1" applyAlignment="1">
      <alignment horizontal="left" vertical="center" indent="1"/>
    </xf>
    <xf numFmtId="0" fontId="11" fillId="24" borderId="10" xfId="56" applyFont="1" applyFill="1" applyBorder="1" applyAlignment="1">
      <alignment horizontal="left" vertical="center" wrapText="1" indent="1"/>
    </xf>
    <xf numFmtId="0" fontId="11" fillId="24" borderId="10" xfId="56" applyFont="1" applyFill="1" applyBorder="1" applyAlignment="1">
      <alignment horizontal="left" vertical="center" indent="3"/>
    </xf>
    <xf numFmtId="0" fontId="11" fillId="24" borderId="10" xfId="622" applyFont="1" applyFill="1" applyBorder="1" applyAlignment="1">
      <alignment horizontal="left" vertical="center" wrapText="1" indent="7"/>
    </xf>
    <xf numFmtId="3" fontId="11" fillId="24" borderId="10" xfId="56" applyNumberFormat="1" applyFont="1" applyFill="1" applyBorder="1" applyAlignment="1">
      <alignment horizontal="center" vertical="center"/>
    </xf>
    <xf numFmtId="2" fontId="11" fillId="24" borderId="10" xfId="56" applyNumberFormat="1" applyFont="1" applyFill="1" applyBorder="1" applyAlignment="1">
      <alignment horizontal="center" vertical="center"/>
    </xf>
    <xf numFmtId="168" fontId="11" fillId="24" borderId="10" xfId="36" applyNumberFormat="1" applyFont="1" applyFill="1" applyBorder="1" applyAlignment="1">
      <alignment horizontal="center" vertical="center"/>
    </xf>
    <xf numFmtId="49" fontId="49" fillId="24" borderId="12" xfId="56" applyNumberFormat="1" applyFont="1" applyFill="1" applyBorder="1" applyAlignment="1">
      <alignment horizontal="center" vertical="center"/>
    </xf>
    <xf numFmtId="49" fontId="49" fillId="24" borderId="20" xfId="56" applyNumberFormat="1" applyFont="1" applyFill="1" applyBorder="1" applyAlignment="1">
      <alignment horizontal="center" vertical="center"/>
    </xf>
    <xf numFmtId="49" fontId="49" fillId="24" borderId="16" xfId="56" applyNumberFormat="1" applyFont="1" applyFill="1" applyBorder="1" applyAlignment="1">
      <alignment horizontal="center" vertical="center"/>
    </xf>
    <xf numFmtId="4" fontId="11" fillId="24" borderId="12" xfId="56" applyNumberFormat="1" applyFont="1" applyFill="1" applyBorder="1" applyAlignment="1">
      <alignment horizontal="center" vertical="center"/>
    </xf>
    <xf numFmtId="4" fontId="11" fillId="24" borderId="11" xfId="56" applyNumberFormat="1" applyFont="1" applyFill="1" applyBorder="1" applyAlignment="1">
      <alignment horizontal="center" vertical="center"/>
    </xf>
    <xf numFmtId="0" fontId="50" fillId="24" borderId="10" xfId="36" applyFont="1" applyFill="1" applyBorder="1" applyAlignment="1">
      <alignment horizontal="center" vertical="center"/>
    </xf>
    <xf numFmtId="9" fontId="11" fillId="24" borderId="10" xfId="103" applyFont="1" applyFill="1" applyBorder="1" applyAlignment="1">
      <alignment horizontal="center" vertical="center"/>
    </xf>
    <xf numFmtId="9" fontId="11" fillId="24" borderId="10" xfId="103" applyNumberFormat="1" applyFont="1" applyFill="1" applyBorder="1" applyAlignment="1">
      <alignment horizontal="center" vertical="center"/>
    </xf>
    <xf numFmtId="0" fontId="11" fillId="24" borderId="10" xfId="56" applyFont="1" applyFill="1" applyBorder="1" applyAlignment="1">
      <alignment horizontal="left" vertical="center" indent="5"/>
    </xf>
    <xf numFmtId="0" fontId="50" fillId="24" borderId="10" xfId="0" applyFont="1" applyFill="1" applyBorder="1" applyAlignment="1">
      <alignment horizontal="center" vertical="center"/>
    </xf>
    <xf numFmtId="0" fontId="11" fillId="24" borderId="10" xfId="56" applyFont="1" applyFill="1" applyBorder="1" applyAlignment="1">
      <alignment horizontal="center"/>
    </xf>
    <xf numFmtId="3" fontId="11" fillId="24" borderId="10" xfId="49" applyNumberFormat="1" applyFont="1" applyFill="1" applyBorder="1" applyAlignment="1">
      <alignment horizontal="center" vertical="center"/>
    </xf>
    <xf numFmtId="0" fontId="47" fillId="24" borderId="15" xfId="56" applyFont="1" applyFill="1" applyBorder="1" applyAlignment="1">
      <alignment horizontal="center" vertical="center" wrapText="1"/>
    </xf>
    <xf numFmtId="0" fontId="47" fillId="24" borderId="14" xfId="56" applyFont="1" applyFill="1" applyBorder="1" applyAlignment="1">
      <alignment horizontal="center" vertical="center" wrapText="1"/>
    </xf>
    <xf numFmtId="0" fontId="47" fillId="24" borderId="18" xfId="56" applyFont="1" applyFill="1" applyBorder="1" applyAlignment="1">
      <alignment horizontal="center" vertical="center" wrapText="1"/>
    </xf>
    <xf numFmtId="0" fontId="47" fillId="24" borderId="13" xfId="56" applyFont="1" applyFill="1" applyBorder="1" applyAlignment="1">
      <alignment horizontal="center" vertical="center" wrapText="1"/>
    </xf>
    <xf numFmtId="0" fontId="47" fillId="24" borderId="19" xfId="56" applyFont="1" applyFill="1" applyBorder="1" applyAlignment="1">
      <alignment horizontal="center" vertical="center" wrapText="1"/>
    </xf>
    <xf numFmtId="0" fontId="47" fillId="24" borderId="17" xfId="56" applyFont="1" applyFill="1" applyBorder="1" applyAlignment="1">
      <alignment horizontal="center" vertical="center" wrapText="1"/>
    </xf>
    <xf numFmtId="0" fontId="40" fillId="24" borderId="10" xfId="56" applyFont="1" applyFill="1" applyBorder="1" applyAlignment="1">
      <alignment horizontal="center" vertical="center"/>
    </xf>
    <xf numFmtId="0" fontId="48" fillId="24" borderId="0" xfId="56" applyFont="1" applyFill="1"/>
    <xf numFmtId="0" fontId="11" fillId="24" borderId="10" xfId="56" applyFont="1" applyFill="1" applyBorder="1" applyAlignment="1">
      <alignment horizontal="left" vertical="center" wrapText="1"/>
    </xf>
    <xf numFmtId="164" fontId="11" fillId="24" borderId="10" xfId="56" applyNumberFormat="1" applyFont="1" applyFill="1" applyBorder="1" applyAlignment="1">
      <alignment horizontal="center" vertical="center" wrapText="1"/>
    </xf>
    <xf numFmtId="0" fontId="11" fillId="24" borderId="10" xfId="622" applyFont="1" applyFill="1" applyBorder="1" applyAlignment="1">
      <alignment vertical="center"/>
    </xf>
    <xf numFmtId="0" fontId="11" fillId="24" borderId="10" xfId="56" applyFont="1" applyFill="1" applyBorder="1" applyAlignment="1">
      <alignment horizontal="left" vertical="center" indent="7"/>
    </xf>
    <xf numFmtId="0" fontId="11" fillId="24" borderId="10" xfId="622" applyFont="1" applyFill="1" applyBorder="1" applyAlignment="1">
      <alignment horizontal="left" vertical="center" wrapText="1" indent="2"/>
    </xf>
  </cellXfs>
  <cellStyles count="1146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1" xfId="622" xr:uid="{C5086783-72FE-49C9-9021-128D1BFABD77}"/>
    <cellStyle name="Обычный 12 2" xfId="47" xr:uid="{00000000-0005-0000-0000-000049000000}"/>
    <cellStyle name="Обычный 2" xfId="36" xr:uid="{00000000-0005-0000-0000-00004A000000}"/>
    <cellStyle name="Обычный 2 2" xfId="1145" xr:uid="{D9C612D1-4083-42C9-838D-0DD6ED9C2391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10" xfId="279" xr:uid="{00000000-0005-0000-0000-000054000000}"/>
    <cellStyle name="Обычный 6 10 2" xfId="801" xr:uid="{00000000-0005-0000-0000-000054000000}"/>
    <cellStyle name="Обычный 6 11" xfId="450" xr:uid="{00000000-0005-0000-0000-000055000000}"/>
    <cellStyle name="Обычный 6 11 2" xfId="972" xr:uid="{00000000-0005-0000-0000-000055000000}"/>
    <cellStyle name="Обычный 6 12" xfId="623" xr:uid="{00000000-0005-0000-0000-000053000000}"/>
    <cellStyle name="Обычный 6 2" xfId="52" xr:uid="{00000000-0005-0000-0000-000056000000}"/>
    <cellStyle name="Обычный 6 2 10" xfId="109" xr:uid="{00000000-0005-0000-0000-000057000000}"/>
    <cellStyle name="Обычный 6 2 10 2" xfId="633" xr:uid="{00000000-0005-0000-0000-000057000000}"/>
    <cellStyle name="Обычный 6 2 11" xfId="282" xr:uid="{00000000-0005-0000-0000-000058000000}"/>
    <cellStyle name="Обычный 6 2 11 2" xfId="804" xr:uid="{00000000-0005-0000-0000-000058000000}"/>
    <cellStyle name="Обычный 6 2 12" xfId="453" xr:uid="{00000000-0005-0000-0000-000059000000}"/>
    <cellStyle name="Обычный 6 2 12 2" xfId="975" xr:uid="{00000000-0005-0000-0000-000059000000}"/>
    <cellStyle name="Обычный 6 2 13" xfId="626" xr:uid="{00000000-0005-0000-0000-000056000000}"/>
    <cellStyle name="Обычный 6 2 2" xfId="53" xr:uid="{00000000-0005-0000-0000-00005A000000}"/>
    <cellStyle name="Обычный 6 2 2 10" xfId="283" xr:uid="{00000000-0005-0000-0000-00005B000000}"/>
    <cellStyle name="Обычный 6 2 2 10 2" xfId="805" xr:uid="{00000000-0005-0000-0000-00005B000000}"/>
    <cellStyle name="Обычный 6 2 2 11" xfId="454" xr:uid="{00000000-0005-0000-0000-00005C000000}"/>
    <cellStyle name="Обычный 6 2 2 11 2" xfId="976" xr:uid="{00000000-0005-0000-0000-00005C000000}"/>
    <cellStyle name="Обычный 6 2 2 12" xfId="627" xr:uid="{00000000-0005-0000-0000-00005A000000}"/>
    <cellStyle name="Обычный 6 2 2 2" xfId="116" xr:uid="{00000000-0005-0000-0000-00005D000000}"/>
    <cellStyle name="Обычный 6 2 2 2 2" xfId="133" xr:uid="{00000000-0005-0000-0000-00005E000000}"/>
    <cellStyle name="Обычный 6 2 2 2 2 2" xfId="137" xr:uid="{00000000-0005-0000-0000-00005F000000}"/>
    <cellStyle name="Обычный 6 2 2 2 2 2 2" xfId="138" xr:uid="{00000000-0005-0000-0000-000060000000}"/>
    <cellStyle name="Обычный 6 2 2 2 2 2 2 2" xfId="310" xr:uid="{00000000-0005-0000-0000-000061000000}"/>
    <cellStyle name="Обычный 6 2 2 2 2 2 2 2 2" xfId="832" xr:uid="{00000000-0005-0000-0000-000061000000}"/>
    <cellStyle name="Обычный 6 2 2 2 2 2 2 3" xfId="481" xr:uid="{00000000-0005-0000-0000-000062000000}"/>
    <cellStyle name="Обычный 6 2 2 2 2 2 2 3 2" xfId="1003" xr:uid="{00000000-0005-0000-0000-000062000000}"/>
    <cellStyle name="Обычный 6 2 2 2 2 2 2 4" xfId="661" xr:uid="{00000000-0005-0000-0000-000060000000}"/>
    <cellStyle name="Обычный 6 2 2 2 2 2 3" xfId="139" xr:uid="{00000000-0005-0000-0000-000063000000}"/>
    <cellStyle name="Обычный 6 2 2 2 2 2 3 2" xfId="311" xr:uid="{00000000-0005-0000-0000-000064000000}"/>
    <cellStyle name="Обычный 6 2 2 2 2 2 3 2 2" xfId="833" xr:uid="{00000000-0005-0000-0000-000064000000}"/>
    <cellStyle name="Обычный 6 2 2 2 2 2 3 3" xfId="482" xr:uid="{00000000-0005-0000-0000-000065000000}"/>
    <cellStyle name="Обычный 6 2 2 2 2 2 3 3 2" xfId="1004" xr:uid="{00000000-0005-0000-0000-000065000000}"/>
    <cellStyle name="Обычный 6 2 2 2 2 2 3 4" xfId="662" xr:uid="{00000000-0005-0000-0000-000063000000}"/>
    <cellStyle name="Обычный 6 2 2 2 2 2 4" xfId="309" xr:uid="{00000000-0005-0000-0000-000066000000}"/>
    <cellStyle name="Обычный 6 2 2 2 2 2 4 2" xfId="831" xr:uid="{00000000-0005-0000-0000-000066000000}"/>
    <cellStyle name="Обычный 6 2 2 2 2 2 5" xfId="480" xr:uid="{00000000-0005-0000-0000-000067000000}"/>
    <cellStyle name="Обычный 6 2 2 2 2 2 5 2" xfId="1002" xr:uid="{00000000-0005-0000-0000-000067000000}"/>
    <cellStyle name="Обычный 6 2 2 2 2 2 6" xfId="660" xr:uid="{00000000-0005-0000-0000-00005F000000}"/>
    <cellStyle name="Обычный 6 2 2 2 2 3" xfId="140" xr:uid="{00000000-0005-0000-0000-000068000000}"/>
    <cellStyle name="Обычный 6 2 2 2 2 3 2" xfId="312" xr:uid="{00000000-0005-0000-0000-000069000000}"/>
    <cellStyle name="Обычный 6 2 2 2 2 3 2 2" xfId="834" xr:uid="{00000000-0005-0000-0000-000069000000}"/>
    <cellStyle name="Обычный 6 2 2 2 2 3 3" xfId="483" xr:uid="{00000000-0005-0000-0000-00006A000000}"/>
    <cellStyle name="Обычный 6 2 2 2 2 3 3 2" xfId="1005" xr:uid="{00000000-0005-0000-0000-00006A000000}"/>
    <cellStyle name="Обычный 6 2 2 2 2 3 4" xfId="663" xr:uid="{00000000-0005-0000-0000-000068000000}"/>
    <cellStyle name="Обычный 6 2 2 2 2 4" xfId="141" xr:uid="{00000000-0005-0000-0000-00006B000000}"/>
    <cellStyle name="Обычный 6 2 2 2 2 4 2" xfId="313" xr:uid="{00000000-0005-0000-0000-00006C000000}"/>
    <cellStyle name="Обычный 6 2 2 2 2 4 2 2" xfId="835" xr:uid="{00000000-0005-0000-0000-00006C000000}"/>
    <cellStyle name="Обычный 6 2 2 2 2 4 3" xfId="484" xr:uid="{00000000-0005-0000-0000-00006D000000}"/>
    <cellStyle name="Обычный 6 2 2 2 2 4 3 2" xfId="1006" xr:uid="{00000000-0005-0000-0000-00006D000000}"/>
    <cellStyle name="Обычный 6 2 2 2 2 4 4" xfId="664" xr:uid="{00000000-0005-0000-0000-00006B000000}"/>
    <cellStyle name="Обычный 6 2 2 2 2 5" xfId="305" xr:uid="{00000000-0005-0000-0000-00006E000000}"/>
    <cellStyle name="Обычный 6 2 2 2 2 5 2" xfId="827" xr:uid="{00000000-0005-0000-0000-00006E000000}"/>
    <cellStyle name="Обычный 6 2 2 2 2 6" xfId="476" xr:uid="{00000000-0005-0000-0000-00006F000000}"/>
    <cellStyle name="Обычный 6 2 2 2 2 6 2" xfId="998" xr:uid="{00000000-0005-0000-0000-00006F000000}"/>
    <cellStyle name="Обычный 6 2 2 2 2 7" xfId="656" xr:uid="{00000000-0005-0000-0000-00005E000000}"/>
    <cellStyle name="Обычный 6 2 2 2 3" xfId="135" xr:uid="{00000000-0005-0000-0000-000070000000}"/>
    <cellStyle name="Обычный 6 2 2 2 3 2" xfId="142" xr:uid="{00000000-0005-0000-0000-000071000000}"/>
    <cellStyle name="Обычный 6 2 2 2 3 2 2" xfId="314" xr:uid="{00000000-0005-0000-0000-000072000000}"/>
    <cellStyle name="Обычный 6 2 2 2 3 2 2 2" xfId="836" xr:uid="{00000000-0005-0000-0000-000072000000}"/>
    <cellStyle name="Обычный 6 2 2 2 3 2 3" xfId="485" xr:uid="{00000000-0005-0000-0000-000073000000}"/>
    <cellStyle name="Обычный 6 2 2 2 3 2 3 2" xfId="1007" xr:uid="{00000000-0005-0000-0000-000073000000}"/>
    <cellStyle name="Обычный 6 2 2 2 3 2 4" xfId="665" xr:uid="{00000000-0005-0000-0000-000071000000}"/>
    <cellStyle name="Обычный 6 2 2 2 3 3" xfId="143" xr:uid="{00000000-0005-0000-0000-000074000000}"/>
    <cellStyle name="Обычный 6 2 2 2 3 3 2" xfId="315" xr:uid="{00000000-0005-0000-0000-000075000000}"/>
    <cellStyle name="Обычный 6 2 2 2 3 3 2 2" xfId="837" xr:uid="{00000000-0005-0000-0000-000075000000}"/>
    <cellStyle name="Обычный 6 2 2 2 3 3 3" xfId="486" xr:uid="{00000000-0005-0000-0000-000076000000}"/>
    <cellStyle name="Обычный 6 2 2 2 3 3 3 2" xfId="1008" xr:uid="{00000000-0005-0000-0000-000076000000}"/>
    <cellStyle name="Обычный 6 2 2 2 3 3 4" xfId="666" xr:uid="{00000000-0005-0000-0000-000074000000}"/>
    <cellStyle name="Обычный 6 2 2 2 3 4" xfId="307" xr:uid="{00000000-0005-0000-0000-000077000000}"/>
    <cellStyle name="Обычный 6 2 2 2 3 4 2" xfId="829" xr:uid="{00000000-0005-0000-0000-000077000000}"/>
    <cellStyle name="Обычный 6 2 2 2 3 5" xfId="478" xr:uid="{00000000-0005-0000-0000-000078000000}"/>
    <cellStyle name="Обычный 6 2 2 2 3 5 2" xfId="1000" xr:uid="{00000000-0005-0000-0000-000078000000}"/>
    <cellStyle name="Обычный 6 2 2 2 3 6" xfId="658" xr:uid="{00000000-0005-0000-0000-000070000000}"/>
    <cellStyle name="Обычный 6 2 2 2 4" xfId="144" xr:uid="{00000000-0005-0000-0000-000079000000}"/>
    <cellStyle name="Обычный 6 2 2 2 4 2" xfId="316" xr:uid="{00000000-0005-0000-0000-00007A000000}"/>
    <cellStyle name="Обычный 6 2 2 2 4 2 2" xfId="838" xr:uid="{00000000-0005-0000-0000-00007A000000}"/>
    <cellStyle name="Обычный 6 2 2 2 4 3" xfId="487" xr:uid="{00000000-0005-0000-0000-00007B000000}"/>
    <cellStyle name="Обычный 6 2 2 2 4 3 2" xfId="1009" xr:uid="{00000000-0005-0000-0000-00007B000000}"/>
    <cellStyle name="Обычный 6 2 2 2 4 4" xfId="667" xr:uid="{00000000-0005-0000-0000-000079000000}"/>
    <cellStyle name="Обычный 6 2 2 2 5" xfId="145" xr:uid="{00000000-0005-0000-0000-00007C000000}"/>
    <cellStyle name="Обычный 6 2 2 2 5 2" xfId="317" xr:uid="{00000000-0005-0000-0000-00007D000000}"/>
    <cellStyle name="Обычный 6 2 2 2 5 2 2" xfId="839" xr:uid="{00000000-0005-0000-0000-00007D000000}"/>
    <cellStyle name="Обычный 6 2 2 2 5 3" xfId="488" xr:uid="{00000000-0005-0000-0000-00007E000000}"/>
    <cellStyle name="Обычный 6 2 2 2 5 3 2" xfId="1010" xr:uid="{00000000-0005-0000-0000-00007E000000}"/>
    <cellStyle name="Обычный 6 2 2 2 5 4" xfId="668" xr:uid="{00000000-0005-0000-0000-00007C000000}"/>
    <cellStyle name="Обычный 6 2 2 2 6" xfId="288" xr:uid="{00000000-0005-0000-0000-00007F000000}"/>
    <cellStyle name="Обычный 6 2 2 2 6 2" xfId="810" xr:uid="{00000000-0005-0000-0000-00007F000000}"/>
    <cellStyle name="Обычный 6 2 2 2 7" xfId="459" xr:uid="{00000000-0005-0000-0000-000080000000}"/>
    <cellStyle name="Обычный 6 2 2 2 7 2" xfId="981" xr:uid="{00000000-0005-0000-0000-000080000000}"/>
    <cellStyle name="Обычный 6 2 2 2 8" xfId="639" xr:uid="{00000000-0005-0000-0000-00005D000000}"/>
    <cellStyle name="Обычный 6 2 2 3" xfId="128" xr:uid="{00000000-0005-0000-0000-000081000000}"/>
    <cellStyle name="Обычный 6 2 2 3 2" xfId="146" xr:uid="{00000000-0005-0000-0000-000082000000}"/>
    <cellStyle name="Обычный 6 2 2 3 2 2" xfId="147" xr:uid="{00000000-0005-0000-0000-000083000000}"/>
    <cellStyle name="Обычный 6 2 2 3 2 2 2" xfId="319" xr:uid="{00000000-0005-0000-0000-000084000000}"/>
    <cellStyle name="Обычный 6 2 2 3 2 2 2 2" xfId="841" xr:uid="{00000000-0005-0000-0000-000084000000}"/>
    <cellStyle name="Обычный 6 2 2 3 2 2 3" xfId="490" xr:uid="{00000000-0005-0000-0000-000085000000}"/>
    <cellStyle name="Обычный 6 2 2 3 2 2 3 2" xfId="1012" xr:uid="{00000000-0005-0000-0000-000085000000}"/>
    <cellStyle name="Обычный 6 2 2 3 2 2 4" xfId="670" xr:uid="{00000000-0005-0000-0000-000083000000}"/>
    <cellStyle name="Обычный 6 2 2 3 2 3" xfId="148" xr:uid="{00000000-0005-0000-0000-000086000000}"/>
    <cellStyle name="Обычный 6 2 2 3 2 3 2" xfId="320" xr:uid="{00000000-0005-0000-0000-000087000000}"/>
    <cellStyle name="Обычный 6 2 2 3 2 3 2 2" xfId="842" xr:uid="{00000000-0005-0000-0000-000087000000}"/>
    <cellStyle name="Обычный 6 2 2 3 2 3 3" xfId="491" xr:uid="{00000000-0005-0000-0000-000088000000}"/>
    <cellStyle name="Обычный 6 2 2 3 2 3 3 2" xfId="1013" xr:uid="{00000000-0005-0000-0000-000088000000}"/>
    <cellStyle name="Обычный 6 2 2 3 2 3 4" xfId="671" xr:uid="{00000000-0005-0000-0000-000086000000}"/>
    <cellStyle name="Обычный 6 2 2 3 2 4" xfId="318" xr:uid="{00000000-0005-0000-0000-000089000000}"/>
    <cellStyle name="Обычный 6 2 2 3 2 4 2" xfId="840" xr:uid="{00000000-0005-0000-0000-000089000000}"/>
    <cellStyle name="Обычный 6 2 2 3 2 5" xfId="489" xr:uid="{00000000-0005-0000-0000-00008A000000}"/>
    <cellStyle name="Обычный 6 2 2 3 2 5 2" xfId="1011" xr:uid="{00000000-0005-0000-0000-00008A000000}"/>
    <cellStyle name="Обычный 6 2 2 3 2 6" xfId="669" xr:uid="{00000000-0005-0000-0000-000082000000}"/>
    <cellStyle name="Обычный 6 2 2 3 3" xfId="149" xr:uid="{00000000-0005-0000-0000-00008B000000}"/>
    <cellStyle name="Обычный 6 2 2 3 3 2" xfId="321" xr:uid="{00000000-0005-0000-0000-00008C000000}"/>
    <cellStyle name="Обычный 6 2 2 3 3 2 2" xfId="843" xr:uid="{00000000-0005-0000-0000-00008C000000}"/>
    <cellStyle name="Обычный 6 2 2 3 3 3" xfId="492" xr:uid="{00000000-0005-0000-0000-00008D000000}"/>
    <cellStyle name="Обычный 6 2 2 3 3 3 2" xfId="1014" xr:uid="{00000000-0005-0000-0000-00008D000000}"/>
    <cellStyle name="Обычный 6 2 2 3 3 4" xfId="672" xr:uid="{00000000-0005-0000-0000-00008B000000}"/>
    <cellStyle name="Обычный 6 2 2 3 4" xfId="150" xr:uid="{00000000-0005-0000-0000-00008E000000}"/>
    <cellStyle name="Обычный 6 2 2 3 4 2" xfId="322" xr:uid="{00000000-0005-0000-0000-00008F000000}"/>
    <cellStyle name="Обычный 6 2 2 3 4 2 2" xfId="844" xr:uid="{00000000-0005-0000-0000-00008F000000}"/>
    <cellStyle name="Обычный 6 2 2 3 4 3" xfId="493" xr:uid="{00000000-0005-0000-0000-000090000000}"/>
    <cellStyle name="Обычный 6 2 2 3 4 3 2" xfId="1015" xr:uid="{00000000-0005-0000-0000-000090000000}"/>
    <cellStyle name="Обычный 6 2 2 3 4 4" xfId="673" xr:uid="{00000000-0005-0000-0000-00008E000000}"/>
    <cellStyle name="Обычный 6 2 2 3 5" xfId="300" xr:uid="{00000000-0005-0000-0000-000091000000}"/>
    <cellStyle name="Обычный 6 2 2 3 5 2" xfId="822" xr:uid="{00000000-0005-0000-0000-000091000000}"/>
    <cellStyle name="Обычный 6 2 2 3 6" xfId="471" xr:uid="{00000000-0005-0000-0000-000092000000}"/>
    <cellStyle name="Обычный 6 2 2 3 6 2" xfId="993" xr:uid="{00000000-0005-0000-0000-000092000000}"/>
    <cellStyle name="Обычный 6 2 2 3 7" xfId="651" xr:uid="{00000000-0005-0000-0000-000081000000}"/>
    <cellStyle name="Обычный 6 2 2 4" xfId="121" xr:uid="{00000000-0005-0000-0000-000093000000}"/>
    <cellStyle name="Обычный 6 2 2 4 2" xfId="151" xr:uid="{00000000-0005-0000-0000-000094000000}"/>
    <cellStyle name="Обычный 6 2 2 4 2 2" xfId="152" xr:uid="{00000000-0005-0000-0000-000095000000}"/>
    <cellStyle name="Обычный 6 2 2 4 2 2 2" xfId="324" xr:uid="{00000000-0005-0000-0000-000096000000}"/>
    <cellStyle name="Обычный 6 2 2 4 2 2 2 2" xfId="846" xr:uid="{00000000-0005-0000-0000-000096000000}"/>
    <cellStyle name="Обычный 6 2 2 4 2 2 3" xfId="495" xr:uid="{00000000-0005-0000-0000-000097000000}"/>
    <cellStyle name="Обычный 6 2 2 4 2 2 3 2" xfId="1017" xr:uid="{00000000-0005-0000-0000-000097000000}"/>
    <cellStyle name="Обычный 6 2 2 4 2 2 4" xfId="675" xr:uid="{00000000-0005-0000-0000-000095000000}"/>
    <cellStyle name="Обычный 6 2 2 4 2 3" xfId="153" xr:uid="{00000000-0005-0000-0000-000098000000}"/>
    <cellStyle name="Обычный 6 2 2 4 2 3 2" xfId="325" xr:uid="{00000000-0005-0000-0000-000099000000}"/>
    <cellStyle name="Обычный 6 2 2 4 2 3 2 2" xfId="847" xr:uid="{00000000-0005-0000-0000-000099000000}"/>
    <cellStyle name="Обычный 6 2 2 4 2 3 3" xfId="496" xr:uid="{00000000-0005-0000-0000-00009A000000}"/>
    <cellStyle name="Обычный 6 2 2 4 2 3 3 2" xfId="1018" xr:uid="{00000000-0005-0000-0000-00009A000000}"/>
    <cellStyle name="Обычный 6 2 2 4 2 3 4" xfId="676" xr:uid="{00000000-0005-0000-0000-000098000000}"/>
    <cellStyle name="Обычный 6 2 2 4 2 4" xfId="323" xr:uid="{00000000-0005-0000-0000-00009B000000}"/>
    <cellStyle name="Обычный 6 2 2 4 2 4 2" xfId="845" xr:uid="{00000000-0005-0000-0000-00009B000000}"/>
    <cellStyle name="Обычный 6 2 2 4 2 5" xfId="494" xr:uid="{00000000-0005-0000-0000-00009C000000}"/>
    <cellStyle name="Обычный 6 2 2 4 2 5 2" xfId="1016" xr:uid="{00000000-0005-0000-0000-00009C000000}"/>
    <cellStyle name="Обычный 6 2 2 4 2 6" xfId="674" xr:uid="{00000000-0005-0000-0000-000094000000}"/>
    <cellStyle name="Обычный 6 2 2 4 3" xfId="154" xr:uid="{00000000-0005-0000-0000-00009D000000}"/>
    <cellStyle name="Обычный 6 2 2 4 3 2" xfId="326" xr:uid="{00000000-0005-0000-0000-00009E000000}"/>
    <cellStyle name="Обычный 6 2 2 4 3 2 2" xfId="848" xr:uid="{00000000-0005-0000-0000-00009E000000}"/>
    <cellStyle name="Обычный 6 2 2 4 3 3" xfId="497" xr:uid="{00000000-0005-0000-0000-00009F000000}"/>
    <cellStyle name="Обычный 6 2 2 4 3 3 2" xfId="1019" xr:uid="{00000000-0005-0000-0000-00009F000000}"/>
    <cellStyle name="Обычный 6 2 2 4 3 4" xfId="677" xr:uid="{00000000-0005-0000-0000-00009D000000}"/>
    <cellStyle name="Обычный 6 2 2 4 4" xfId="155" xr:uid="{00000000-0005-0000-0000-0000A0000000}"/>
    <cellStyle name="Обычный 6 2 2 4 4 2" xfId="327" xr:uid="{00000000-0005-0000-0000-0000A1000000}"/>
    <cellStyle name="Обычный 6 2 2 4 4 2 2" xfId="849" xr:uid="{00000000-0005-0000-0000-0000A1000000}"/>
    <cellStyle name="Обычный 6 2 2 4 4 3" xfId="498" xr:uid="{00000000-0005-0000-0000-0000A2000000}"/>
    <cellStyle name="Обычный 6 2 2 4 4 3 2" xfId="1020" xr:uid="{00000000-0005-0000-0000-0000A2000000}"/>
    <cellStyle name="Обычный 6 2 2 4 4 4" xfId="678" xr:uid="{00000000-0005-0000-0000-0000A0000000}"/>
    <cellStyle name="Обычный 6 2 2 4 5" xfId="293" xr:uid="{00000000-0005-0000-0000-0000A3000000}"/>
    <cellStyle name="Обычный 6 2 2 4 5 2" xfId="815" xr:uid="{00000000-0005-0000-0000-0000A3000000}"/>
    <cellStyle name="Обычный 6 2 2 4 6" xfId="464" xr:uid="{00000000-0005-0000-0000-0000A4000000}"/>
    <cellStyle name="Обычный 6 2 2 4 6 2" xfId="986" xr:uid="{00000000-0005-0000-0000-0000A4000000}"/>
    <cellStyle name="Обычный 6 2 2 4 7" xfId="644" xr:uid="{00000000-0005-0000-0000-000093000000}"/>
    <cellStyle name="Обычный 6 2 2 5" xfId="156" xr:uid="{00000000-0005-0000-0000-0000A5000000}"/>
    <cellStyle name="Обычный 6 2 2 5 2" xfId="157" xr:uid="{00000000-0005-0000-0000-0000A6000000}"/>
    <cellStyle name="Обычный 6 2 2 5 2 2" xfId="329" xr:uid="{00000000-0005-0000-0000-0000A7000000}"/>
    <cellStyle name="Обычный 6 2 2 5 2 2 2" xfId="851" xr:uid="{00000000-0005-0000-0000-0000A7000000}"/>
    <cellStyle name="Обычный 6 2 2 5 2 3" xfId="500" xr:uid="{00000000-0005-0000-0000-0000A8000000}"/>
    <cellStyle name="Обычный 6 2 2 5 2 3 2" xfId="1022" xr:uid="{00000000-0005-0000-0000-0000A8000000}"/>
    <cellStyle name="Обычный 6 2 2 5 2 4" xfId="680" xr:uid="{00000000-0005-0000-0000-0000A6000000}"/>
    <cellStyle name="Обычный 6 2 2 5 3" xfId="158" xr:uid="{00000000-0005-0000-0000-0000A9000000}"/>
    <cellStyle name="Обычный 6 2 2 5 3 2" xfId="330" xr:uid="{00000000-0005-0000-0000-0000AA000000}"/>
    <cellStyle name="Обычный 6 2 2 5 3 2 2" xfId="852" xr:uid="{00000000-0005-0000-0000-0000AA000000}"/>
    <cellStyle name="Обычный 6 2 2 5 3 3" xfId="501" xr:uid="{00000000-0005-0000-0000-0000AB000000}"/>
    <cellStyle name="Обычный 6 2 2 5 3 3 2" xfId="1023" xr:uid="{00000000-0005-0000-0000-0000AB000000}"/>
    <cellStyle name="Обычный 6 2 2 5 3 4" xfId="681" xr:uid="{00000000-0005-0000-0000-0000A9000000}"/>
    <cellStyle name="Обычный 6 2 2 5 4" xfId="328" xr:uid="{00000000-0005-0000-0000-0000AC000000}"/>
    <cellStyle name="Обычный 6 2 2 5 4 2" xfId="850" xr:uid="{00000000-0005-0000-0000-0000AC000000}"/>
    <cellStyle name="Обычный 6 2 2 5 5" xfId="499" xr:uid="{00000000-0005-0000-0000-0000AD000000}"/>
    <cellStyle name="Обычный 6 2 2 5 5 2" xfId="1021" xr:uid="{00000000-0005-0000-0000-0000AD000000}"/>
    <cellStyle name="Обычный 6 2 2 5 6" xfId="679" xr:uid="{00000000-0005-0000-0000-0000A5000000}"/>
    <cellStyle name="Обычный 6 2 2 6" xfId="159" xr:uid="{00000000-0005-0000-0000-0000AE000000}"/>
    <cellStyle name="Обычный 6 2 2 6 2" xfId="331" xr:uid="{00000000-0005-0000-0000-0000AF000000}"/>
    <cellStyle name="Обычный 6 2 2 6 2 2" xfId="853" xr:uid="{00000000-0005-0000-0000-0000AF000000}"/>
    <cellStyle name="Обычный 6 2 2 6 3" xfId="502" xr:uid="{00000000-0005-0000-0000-0000B0000000}"/>
    <cellStyle name="Обычный 6 2 2 6 3 2" xfId="1024" xr:uid="{00000000-0005-0000-0000-0000B0000000}"/>
    <cellStyle name="Обычный 6 2 2 6 4" xfId="682" xr:uid="{00000000-0005-0000-0000-0000AE000000}"/>
    <cellStyle name="Обычный 6 2 2 7" xfId="160" xr:uid="{00000000-0005-0000-0000-0000B1000000}"/>
    <cellStyle name="Обычный 6 2 2 7 2" xfId="332" xr:uid="{00000000-0005-0000-0000-0000B2000000}"/>
    <cellStyle name="Обычный 6 2 2 7 2 2" xfId="854" xr:uid="{00000000-0005-0000-0000-0000B2000000}"/>
    <cellStyle name="Обычный 6 2 2 7 3" xfId="503" xr:uid="{00000000-0005-0000-0000-0000B3000000}"/>
    <cellStyle name="Обычный 6 2 2 7 3 2" xfId="1025" xr:uid="{00000000-0005-0000-0000-0000B3000000}"/>
    <cellStyle name="Обычный 6 2 2 7 4" xfId="683" xr:uid="{00000000-0005-0000-0000-0000B1000000}"/>
    <cellStyle name="Обычный 6 2 2 8" xfId="161" xr:uid="{00000000-0005-0000-0000-0000B4000000}"/>
    <cellStyle name="Обычный 6 2 2 8 2" xfId="333" xr:uid="{00000000-0005-0000-0000-0000B5000000}"/>
    <cellStyle name="Обычный 6 2 2 8 2 2" xfId="855" xr:uid="{00000000-0005-0000-0000-0000B5000000}"/>
    <cellStyle name="Обычный 6 2 2 8 3" xfId="504" xr:uid="{00000000-0005-0000-0000-0000B6000000}"/>
    <cellStyle name="Обычный 6 2 2 8 3 2" xfId="1026" xr:uid="{00000000-0005-0000-0000-0000B6000000}"/>
    <cellStyle name="Обычный 6 2 2 8 4" xfId="684" xr:uid="{00000000-0005-0000-0000-0000B4000000}"/>
    <cellStyle name="Обычный 6 2 2 9" xfId="110" xr:uid="{00000000-0005-0000-0000-0000B7000000}"/>
    <cellStyle name="Обычный 6 2 2 9 2" xfId="634" xr:uid="{00000000-0005-0000-0000-0000B7000000}"/>
    <cellStyle name="Обычный 6 2 3" xfId="101" xr:uid="{00000000-0005-0000-0000-0000B8000000}"/>
    <cellStyle name="Обычный 6 2 3 10" xfId="285" xr:uid="{00000000-0005-0000-0000-0000B9000000}"/>
    <cellStyle name="Обычный 6 2 3 10 2" xfId="807" xr:uid="{00000000-0005-0000-0000-0000B9000000}"/>
    <cellStyle name="Обычный 6 2 3 11" xfId="456" xr:uid="{00000000-0005-0000-0000-0000BA000000}"/>
    <cellStyle name="Обычный 6 2 3 11 2" xfId="978" xr:uid="{00000000-0005-0000-0000-0000BA000000}"/>
    <cellStyle name="Обычный 6 2 3 12" xfId="629" xr:uid="{00000000-0005-0000-0000-0000B8000000}"/>
    <cellStyle name="Обычный 6 2 3 2" xfId="115" xr:uid="{00000000-0005-0000-0000-0000BB000000}"/>
    <cellStyle name="Обычный 6 2 3 2 2" xfId="132" xr:uid="{00000000-0005-0000-0000-0000BC000000}"/>
    <cellStyle name="Обычный 6 2 3 2 2 2" xfId="162" xr:uid="{00000000-0005-0000-0000-0000BD000000}"/>
    <cellStyle name="Обычный 6 2 3 2 2 2 2" xfId="163" xr:uid="{00000000-0005-0000-0000-0000BE000000}"/>
    <cellStyle name="Обычный 6 2 3 2 2 2 2 2" xfId="335" xr:uid="{00000000-0005-0000-0000-0000BF000000}"/>
    <cellStyle name="Обычный 6 2 3 2 2 2 2 2 2" xfId="857" xr:uid="{00000000-0005-0000-0000-0000BF000000}"/>
    <cellStyle name="Обычный 6 2 3 2 2 2 2 3" xfId="506" xr:uid="{00000000-0005-0000-0000-0000C0000000}"/>
    <cellStyle name="Обычный 6 2 3 2 2 2 2 3 2" xfId="1028" xr:uid="{00000000-0005-0000-0000-0000C0000000}"/>
    <cellStyle name="Обычный 6 2 3 2 2 2 2 4" xfId="686" xr:uid="{00000000-0005-0000-0000-0000BE000000}"/>
    <cellStyle name="Обычный 6 2 3 2 2 2 3" xfId="164" xr:uid="{00000000-0005-0000-0000-0000C1000000}"/>
    <cellStyle name="Обычный 6 2 3 2 2 2 3 2" xfId="336" xr:uid="{00000000-0005-0000-0000-0000C2000000}"/>
    <cellStyle name="Обычный 6 2 3 2 2 2 3 2 2" xfId="858" xr:uid="{00000000-0005-0000-0000-0000C2000000}"/>
    <cellStyle name="Обычный 6 2 3 2 2 2 3 3" xfId="507" xr:uid="{00000000-0005-0000-0000-0000C3000000}"/>
    <cellStyle name="Обычный 6 2 3 2 2 2 3 3 2" xfId="1029" xr:uid="{00000000-0005-0000-0000-0000C3000000}"/>
    <cellStyle name="Обычный 6 2 3 2 2 2 3 4" xfId="687" xr:uid="{00000000-0005-0000-0000-0000C1000000}"/>
    <cellStyle name="Обычный 6 2 3 2 2 2 4" xfId="334" xr:uid="{00000000-0005-0000-0000-0000C4000000}"/>
    <cellStyle name="Обычный 6 2 3 2 2 2 4 2" xfId="856" xr:uid="{00000000-0005-0000-0000-0000C4000000}"/>
    <cellStyle name="Обычный 6 2 3 2 2 2 5" xfId="505" xr:uid="{00000000-0005-0000-0000-0000C5000000}"/>
    <cellStyle name="Обычный 6 2 3 2 2 2 5 2" xfId="1027" xr:uid="{00000000-0005-0000-0000-0000C5000000}"/>
    <cellStyle name="Обычный 6 2 3 2 2 2 6" xfId="685" xr:uid="{00000000-0005-0000-0000-0000BD000000}"/>
    <cellStyle name="Обычный 6 2 3 2 2 3" xfId="165" xr:uid="{00000000-0005-0000-0000-0000C6000000}"/>
    <cellStyle name="Обычный 6 2 3 2 2 3 2" xfId="337" xr:uid="{00000000-0005-0000-0000-0000C7000000}"/>
    <cellStyle name="Обычный 6 2 3 2 2 3 2 2" xfId="859" xr:uid="{00000000-0005-0000-0000-0000C7000000}"/>
    <cellStyle name="Обычный 6 2 3 2 2 3 3" xfId="508" xr:uid="{00000000-0005-0000-0000-0000C8000000}"/>
    <cellStyle name="Обычный 6 2 3 2 2 3 3 2" xfId="1030" xr:uid="{00000000-0005-0000-0000-0000C8000000}"/>
    <cellStyle name="Обычный 6 2 3 2 2 3 4" xfId="688" xr:uid="{00000000-0005-0000-0000-0000C6000000}"/>
    <cellStyle name="Обычный 6 2 3 2 2 4" xfId="166" xr:uid="{00000000-0005-0000-0000-0000C9000000}"/>
    <cellStyle name="Обычный 6 2 3 2 2 4 2" xfId="338" xr:uid="{00000000-0005-0000-0000-0000CA000000}"/>
    <cellStyle name="Обычный 6 2 3 2 2 4 2 2" xfId="860" xr:uid="{00000000-0005-0000-0000-0000CA000000}"/>
    <cellStyle name="Обычный 6 2 3 2 2 4 3" xfId="509" xr:uid="{00000000-0005-0000-0000-0000CB000000}"/>
    <cellStyle name="Обычный 6 2 3 2 2 4 3 2" xfId="1031" xr:uid="{00000000-0005-0000-0000-0000CB000000}"/>
    <cellStyle name="Обычный 6 2 3 2 2 4 4" xfId="689" xr:uid="{00000000-0005-0000-0000-0000C9000000}"/>
    <cellStyle name="Обычный 6 2 3 2 2 5" xfId="304" xr:uid="{00000000-0005-0000-0000-0000CC000000}"/>
    <cellStyle name="Обычный 6 2 3 2 2 5 2" xfId="826" xr:uid="{00000000-0005-0000-0000-0000CC000000}"/>
    <cellStyle name="Обычный 6 2 3 2 2 6" xfId="475" xr:uid="{00000000-0005-0000-0000-0000CD000000}"/>
    <cellStyle name="Обычный 6 2 3 2 2 6 2" xfId="997" xr:uid="{00000000-0005-0000-0000-0000CD000000}"/>
    <cellStyle name="Обычный 6 2 3 2 2 7" xfId="655" xr:uid="{00000000-0005-0000-0000-0000BC000000}"/>
    <cellStyle name="Обычный 6 2 3 2 3" xfId="134" xr:uid="{00000000-0005-0000-0000-0000CE000000}"/>
    <cellStyle name="Обычный 6 2 3 2 3 2" xfId="167" xr:uid="{00000000-0005-0000-0000-0000CF000000}"/>
    <cellStyle name="Обычный 6 2 3 2 3 2 2" xfId="339" xr:uid="{00000000-0005-0000-0000-0000D0000000}"/>
    <cellStyle name="Обычный 6 2 3 2 3 2 2 2" xfId="861" xr:uid="{00000000-0005-0000-0000-0000D0000000}"/>
    <cellStyle name="Обычный 6 2 3 2 3 2 3" xfId="510" xr:uid="{00000000-0005-0000-0000-0000D1000000}"/>
    <cellStyle name="Обычный 6 2 3 2 3 2 3 2" xfId="1032" xr:uid="{00000000-0005-0000-0000-0000D1000000}"/>
    <cellStyle name="Обычный 6 2 3 2 3 2 4" xfId="690" xr:uid="{00000000-0005-0000-0000-0000CF000000}"/>
    <cellStyle name="Обычный 6 2 3 2 3 3" xfId="168" xr:uid="{00000000-0005-0000-0000-0000D2000000}"/>
    <cellStyle name="Обычный 6 2 3 2 3 3 2" xfId="340" xr:uid="{00000000-0005-0000-0000-0000D3000000}"/>
    <cellStyle name="Обычный 6 2 3 2 3 3 2 2" xfId="862" xr:uid="{00000000-0005-0000-0000-0000D3000000}"/>
    <cellStyle name="Обычный 6 2 3 2 3 3 3" xfId="511" xr:uid="{00000000-0005-0000-0000-0000D4000000}"/>
    <cellStyle name="Обычный 6 2 3 2 3 3 3 2" xfId="1033" xr:uid="{00000000-0005-0000-0000-0000D4000000}"/>
    <cellStyle name="Обычный 6 2 3 2 3 3 4" xfId="691" xr:uid="{00000000-0005-0000-0000-0000D2000000}"/>
    <cellStyle name="Обычный 6 2 3 2 3 4" xfId="306" xr:uid="{00000000-0005-0000-0000-0000D5000000}"/>
    <cellStyle name="Обычный 6 2 3 2 3 4 2" xfId="828" xr:uid="{00000000-0005-0000-0000-0000D5000000}"/>
    <cellStyle name="Обычный 6 2 3 2 3 5" xfId="477" xr:uid="{00000000-0005-0000-0000-0000D6000000}"/>
    <cellStyle name="Обычный 6 2 3 2 3 5 2" xfId="999" xr:uid="{00000000-0005-0000-0000-0000D6000000}"/>
    <cellStyle name="Обычный 6 2 3 2 3 6" xfId="657" xr:uid="{00000000-0005-0000-0000-0000CE000000}"/>
    <cellStyle name="Обычный 6 2 3 2 4" xfId="169" xr:uid="{00000000-0005-0000-0000-0000D7000000}"/>
    <cellStyle name="Обычный 6 2 3 2 4 2" xfId="341" xr:uid="{00000000-0005-0000-0000-0000D8000000}"/>
    <cellStyle name="Обычный 6 2 3 2 4 2 2" xfId="863" xr:uid="{00000000-0005-0000-0000-0000D8000000}"/>
    <cellStyle name="Обычный 6 2 3 2 4 3" xfId="512" xr:uid="{00000000-0005-0000-0000-0000D9000000}"/>
    <cellStyle name="Обычный 6 2 3 2 4 3 2" xfId="1034" xr:uid="{00000000-0005-0000-0000-0000D9000000}"/>
    <cellStyle name="Обычный 6 2 3 2 4 4" xfId="692" xr:uid="{00000000-0005-0000-0000-0000D7000000}"/>
    <cellStyle name="Обычный 6 2 3 2 5" xfId="170" xr:uid="{00000000-0005-0000-0000-0000DA000000}"/>
    <cellStyle name="Обычный 6 2 3 2 5 2" xfId="342" xr:uid="{00000000-0005-0000-0000-0000DB000000}"/>
    <cellStyle name="Обычный 6 2 3 2 5 2 2" xfId="864" xr:uid="{00000000-0005-0000-0000-0000DB000000}"/>
    <cellStyle name="Обычный 6 2 3 2 5 3" xfId="513" xr:uid="{00000000-0005-0000-0000-0000DC000000}"/>
    <cellStyle name="Обычный 6 2 3 2 5 3 2" xfId="1035" xr:uid="{00000000-0005-0000-0000-0000DC000000}"/>
    <cellStyle name="Обычный 6 2 3 2 5 4" xfId="693" xr:uid="{00000000-0005-0000-0000-0000DA000000}"/>
    <cellStyle name="Обычный 6 2 3 2 6" xfId="287" xr:uid="{00000000-0005-0000-0000-0000DD000000}"/>
    <cellStyle name="Обычный 6 2 3 2 6 2" xfId="809" xr:uid="{00000000-0005-0000-0000-0000DD000000}"/>
    <cellStyle name="Обычный 6 2 3 2 7" xfId="458" xr:uid="{00000000-0005-0000-0000-0000DE000000}"/>
    <cellStyle name="Обычный 6 2 3 2 7 2" xfId="980" xr:uid="{00000000-0005-0000-0000-0000DE000000}"/>
    <cellStyle name="Обычный 6 2 3 2 8" xfId="638" xr:uid="{00000000-0005-0000-0000-0000BB000000}"/>
    <cellStyle name="Обычный 6 2 3 3" xfId="130" xr:uid="{00000000-0005-0000-0000-0000DF000000}"/>
    <cellStyle name="Обычный 6 2 3 3 2" xfId="171" xr:uid="{00000000-0005-0000-0000-0000E0000000}"/>
    <cellStyle name="Обычный 6 2 3 3 2 2" xfId="172" xr:uid="{00000000-0005-0000-0000-0000E1000000}"/>
    <cellStyle name="Обычный 6 2 3 3 2 2 2" xfId="344" xr:uid="{00000000-0005-0000-0000-0000E2000000}"/>
    <cellStyle name="Обычный 6 2 3 3 2 2 2 2" xfId="866" xr:uid="{00000000-0005-0000-0000-0000E2000000}"/>
    <cellStyle name="Обычный 6 2 3 3 2 2 3" xfId="515" xr:uid="{00000000-0005-0000-0000-0000E3000000}"/>
    <cellStyle name="Обычный 6 2 3 3 2 2 3 2" xfId="1037" xr:uid="{00000000-0005-0000-0000-0000E3000000}"/>
    <cellStyle name="Обычный 6 2 3 3 2 2 4" xfId="695" xr:uid="{00000000-0005-0000-0000-0000E1000000}"/>
    <cellStyle name="Обычный 6 2 3 3 2 3" xfId="173" xr:uid="{00000000-0005-0000-0000-0000E4000000}"/>
    <cellStyle name="Обычный 6 2 3 3 2 3 2" xfId="345" xr:uid="{00000000-0005-0000-0000-0000E5000000}"/>
    <cellStyle name="Обычный 6 2 3 3 2 3 2 2" xfId="867" xr:uid="{00000000-0005-0000-0000-0000E5000000}"/>
    <cellStyle name="Обычный 6 2 3 3 2 3 3" xfId="516" xr:uid="{00000000-0005-0000-0000-0000E6000000}"/>
    <cellStyle name="Обычный 6 2 3 3 2 3 3 2" xfId="1038" xr:uid="{00000000-0005-0000-0000-0000E6000000}"/>
    <cellStyle name="Обычный 6 2 3 3 2 3 4" xfId="696" xr:uid="{00000000-0005-0000-0000-0000E4000000}"/>
    <cellStyle name="Обычный 6 2 3 3 2 4" xfId="343" xr:uid="{00000000-0005-0000-0000-0000E7000000}"/>
    <cellStyle name="Обычный 6 2 3 3 2 4 2" xfId="865" xr:uid="{00000000-0005-0000-0000-0000E7000000}"/>
    <cellStyle name="Обычный 6 2 3 3 2 5" xfId="514" xr:uid="{00000000-0005-0000-0000-0000E8000000}"/>
    <cellStyle name="Обычный 6 2 3 3 2 5 2" xfId="1036" xr:uid="{00000000-0005-0000-0000-0000E8000000}"/>
    <cellStyle name="Обычный 6 2 3 3 2 6" xfId="694" xr:uid="{00000000-0005-0000-0000-0000E0000000}"/>
    <cellStyle name="Обычный 6 2 3 3 3" xfId="174" xr:uid="{00000000-0005-0000-0000-0000E9000000}"/>
    <cellStyle name="Обычный 6 2 3 3 3 2" xfId="346" xr:uid="{00000000-0005-0000-0000-0000EA000000}"/>
    <cellStyle name="Обычный 6 2 3 3 3 2 2" xfId="868" xr:uid="{00000000-0005-0000-0000-0000EA000000}"/>
    <cellStyle name="Обычный 6 2 3 3 3 3" xfId="517" xr:uid="{00000000-0005-0000-0000-0000EB000000}"/>
    <cellStyle name="Обычный 6 2 3 3 3 3 2" xfId="1039" xr:uid="{00000000-0005-0000-0000-0000EB000000}"/>
    <cellStyle name="Обычный 6 2 3 3 3 4" xfId="697" xr:uid="{00000000-0005-0000-0000-0000E9000000}"/>
    <cellStyle name="Обычный 6 2 3 3 4" xfId="175" xr:uid="{00000000-0005-0000-0000-0000EC000000}"/>
    <cellStyle name="Обычный 6 2 3 3 4 2" xfId="347" xr:uid="{00000000-0005-0000-0000-0000ED000000}"/>
    <cellStyle name="Обычный 6 2 3 3 4 2 2" xfId="869" xr:uid="{00000000-0005-0000-0000-0000ED000000}"/>
    <cellStyle name="Обычный 6 2 3 3 4 3" xfId="518" xr:uid="{00000000-0005-0000-0000-0000EE000000}"/>
    <cellStyle name="Обычный 6 2 3 3 4 3 2" xfId="1040" xr:uid="{00000000-0005-0000-0000-0000EE000000}"/>
    <cellStyle name="Обычный 6 2 3 3 4 4" xfId="698" xr:uid="{00000000-0005-0000-0000-0000EC000000}"/>
    <cellStyle name="Обычный 6 2 3 3 5" xfId="302" xr:uid="{00000000-0005-0000-0000-0000EF000000}"/>
    <cellStyle name="Обычный 6 2 3 3 5 2" xfId="824" xr:uid="{00000000-0005-0000-0000-0000EF000000}"/>
    <cellStyle name="Обычный 6 2 3 3 6" xfId="473" xr:uid="{00000000-0005-0000-0000-0000F0000000}"/>
    <cellStyle name="Обычный 6 2 3 3 6 2" xfId="995" xr:uid="{00000000-0005-0000-0000-0000F0000000}"/>
    <cellStyle name="Обычный 6 2 3 3 7" xfId="653" xr:uid="{00000000-0005-0000-0000-0000DF000000}"/>
    <cellStyle name="Обычный 6 2 3 4" xfId="123" xr:uid="{00000000-0005-0000-0000-0000F1000000}"/>
    <cellStyle name="Обычный 6 2 3 4 2" xfId="176" xr:uid="{00000000-0005-0000-0000-0000F2000000}"/>
    <cellStyle name="Обычный 6 2 3 4 2 2" xfId="177" xr:uid="{00000000-0005-0000-0000-0000F3000000}"/>
    <cellStyle name="Обычный 6 2 3 4 2 2 2" xfId="349" xr:uid="{00000000-0005-0000-0000-0000F4000000}"/>
    <cellStyle name="Обычный 6 2 3 4 2 2 2 2" xfId="871" xr:uid="{00000000-0005-0000-0000-0000F4000000}"/>
    <cellStyle name="Обычный 6 2 3 4 2 2 3" xfId="520" xr:uid="{00000000-0005-0000-0000-0000F5000000}"/>
    <cellStyle name="Обычный 6 2 3 4 2 2 3 2" xfId="1042" xr:uid="{00000000-0005-0000-0000-0000F5000000}"/>
    <cellStyle name="Обычный 6 2 3 4 2 2 4" xfId="700" xr:uid="{00000000-0005-0000-0000-0000F3000000}"/>
    <cellStyle name="Обычный 6 2 3 4 2 3" xfId="178" xr:uid="{00000000-0005-0000-0000-0000F6000000}"/>
    <cellStyle name="Обычный 6 2 3 4 2 3 2" xfId="350" xr:uid="{00000000-0005-0000-0000-0000F7000000}"/>
    <cellStyle name="Обычный 6 2 3 4 2 3 2 2" xfId="872" xr:uid="{00000000-0005-0000-0000-0000F7000000}"/>
    <cellStyle name="Обычный 6 2 3 4 2 3 3" xfId="521" xr:uid="{00000000-0005-0000-0000-0000F8000000}"/>
    <cellStyle name="Обычный 6 2 3 4 2 3 3 2" xfId="1043" xr:uid="{00000000-0005-0000-0000-0000F8000000}"/>
    <cellStyle name="Обычный 6 2 3 4 2 3 4" xfId="701" xr:uid="{00000000-0005-0000-0000-0000F6000000}"/>
    <cellStyle name="Обычный 6 2 3 4 2 4" xfId="348" xr:uid="{00000000-0005-0000-0000-0000F9000000}"/>
    <cellStyle name="Обычный 6 2 3 4 2 4 2" xfId="870" xr:uid="{00000000-0005-0000-0000-0000F9000000}"/>
    <cellStyle name="Обычный 6 2 3 4 2 5" xfId="519" xr:uid="{00000000-0005-0000-0000-0000FA000000}"/>
    <cellStyle name="Обычный 6 2 3 4 2 5 2" xfId="1041" xr:uid="{00000000-0005-0000-0000-0000FA000000}"/>
    <cellStyle name="Обычный 6 2 3 4 2 6" xfId="699" xr:uid="{00000000-0005-0000-0000-0000F2000000}"/>
    <cellStyle name="Обычный 6 2 3 4 3" xfId="179" xr:uid="{00000000-0005-0000-0000-0000FB000000}"/>
    <cellStyle name="Обычный 6 2 3 4 3 2" xfId="351" xr:uid="{00000000-0005-0000-0000-0000FC000000}"/>
    <cellStyle name="Обычный 6 2 3 4 3 2 2" xfId="873" xr:uid="{00000000-0005-0000-0000-0000FC000000}"/>
    <cellStyle name="Обычный 6 2 3 4 3 3" xfId="522" xr:uid="{00000000-0005-0000-0000-0000FD000000}"/>
    <cellStyle name="Обычный 6 2 3 4 3 3 2" xfId="1044" xr:uid="{00000000-0005-0000-0000-0000FD000000}"/>
    <cellStyle name="Обычный 6 2 3 4 3 4" xfId="702" xr:uid="{00000000-0005-0000-0000-0000FB000000}"/>
    <cellStyle name="Обычный 6 2 3 4 4" xfId="180" xr:uid="{00000000-0005-0000-0000-0000FE000000}"/>
    <cellStyle name="Обычный 6 2 3 4 4 2" xfId="352" xr:uid="{00000000-0005-0000-0000-0000FF000000}"/>
    <cellStyle name="Обычный 6 2 3 4 4 2 2" xfId="874" xr:uid="{00000000-0005-0000-0000-0000FF000000}"/>
    <cellStyle name="Обычный 6 2 3 4 4 3" xfId="523" xr:uid="{00000000-0005-0000-0000-000000010000}"/>
    <cellStyle name="Обычный 6 2 3 4 4 3 2" xfId="1045" xr:uid="{00000000-0005-0000-0000-000000010000}"/>
    <cellStyle name="Обычный 6 2 3 4 4 4" xfId="703" xr:uid="{00000000-0005-0000-0000-0000FE000000}"/>
    <cellStyle name="Обычный 6 2 3 4 5" xfId="295" xr:uid="{00000000-0005-0000-0000-000001010000}"/>
    <cellStyle name="Обычный 6 2 3 4 5 2" xfId="817" xr:uid="{00000000-0005-0000-0000-000001010000}"/>
    <cellStyle name="Обычный 6 2 3 4 6" xfId="466" xr:uid="{00000000-0005-0000-0000-000002010000}"/>
    <cellStyle name="Обычный 6 2 3 4 6 2" xfId="988" xr:uid="{00000000-0005-0000-0000-000002010000}"/>
    <cellStyle name="Обычный 6 2 3 4 7" xfId="646" xr:uid="{00000000-0005-0000-0000-0000F1000000}"/>
    <cellStyle name="Обычный 6 2 3 5" xfId="181" xr:uid="{00000000-0005-0000-0000-000003010000}"/>
    <cellStyle name="Обычный 6 2 3 5 2" xfId="182" xr:uid="{00000000-0005-0000-0000-000004010000}"/>
    <cellStyle name="Обычный 6 2 3 5 2 2" xfId="354" xr:uid="{00000000-0005-0000-0000-000005010000}"/>
    <cellStyle name="Обычный 6 2 3 5 2 2 2" xfId="876" xr:uid="{00000000-0005-0000-0000-000005010000}"/>
    <cellStyle name="Обычный 6 2 3 5 2 3" xfId="525" xr:uid="{00000000-0005-0000-0000-000006010000}"/>
    <cellStyle name="Обычный 6 2 3 5 2 3 2" xfId="1047" xr:uid="{00000000-0005-0000-0000-000006010000}"/>
    <cellStyle name="Обычный 6 2 3 5 2 4" xfId="705" xr:uid="{00000000-0005-0000-0000-000004010000}"/>
    <cellStyle name="Обычный 6 2 3 5 3" xfId="183" xr:uid="{00000000-0005-0000-0000-000007010000}"/>
    <cellStyle name="Обычный 6 2 3 5 3 2" xfId="355" xr:uid="{00000000-0005-0000-0000-000008010000}"/>
    <cellStyle name="Обычный 6 2 3 5 3 2 2" xfId="877" xr:uid="{00000000-0005-0000-0000-000008010000}"/>
    <cellStyle name="Обычный 6 2 3 5 3 3" xfId="526" xr:uid="{00000000-0005-0000-0000-000009010000}"/>
    <cellStyle name="Обычный 6 2 3 5 3 3 2" xfId="1048" xr:uid="{00000000-0005-0000-0000-000009010000}"/>
    <cellStyle name="Обычный 6 2 3 5 3 4" xfId="706" xr:uid="{00000000-0005-0000-0000-000007010000}"/>
    <cellStyle name="Обычный 6 2 3 5 4" xfId="353" xr:uid="{00000000-0005-0000-0000-00000A010000}"/>
    <cellStyle name="Обычный 6 2 3 5 4 2" xfId="875" xr:uid="{00000000-0005-0000-0000-00000A010000}"/>
    <cellStyle name="Обычный 6 2 3 5 5" xfId="524" xr:uid="{00000000-0005-0000-0000-00000B010000}"/>
    <cellStyle name="Обычный 6 2 3 5 5 2" xfId="1046" xr:uid="{00000000-0005-0000-0000-00000B010000}"/>
    <cellStyle name="Обычный 6 2 3 5 6" xfId="704" xr:uid="{00000000-0005-0000-0000-000003010000}"/>
    <cellStyle name="Обычный 6 2 3 6" xfId="184" xr:uid="{00000000-0005-0000-0000-00000C010000}"/>
    <cellStyle name="Обычный 6 2 3 6 2" xfId="356" xr:uid="{00000000-0005-0000-0000-00000D010000}"/>
    <cellStyle name="Обычный 6 2 3 6 2 2" xfId="878" xr:uid="{00000000-0005-0000-0000-00000D010000}"/>
    <cellStyle name="Обычный 6 2 3 6 3" xfId="527" xr:uid="{00000000-0005-0000-0000-00000E010000}"/>
    <cellStyle name="Обычный 6 2 3 6 3 2" xfId="1049" xr:uid="{00000000-0005-0000-0000-00000E010000}"/>
    <cellStyle name="Обычный 6 2 3 6 4" xfId="707" xr:uid="{00000000-0005-0000-0000-00000C010000}"/>
    <cellStyle name="Обычный 6 2 3 7" xfId="185" xr:uid="{00000000-0005-0000-0000-00000F010000}"/>
    <cellStyle name="Обычный 6 2 3 7 2" xfId="357" xr:uid="{00000000-0005-0000-0000-000010010000}"/>
    <cellStyle name="Обычный 6 2 3 7 2 2" xfId="879" xr:uid="{00000000-0005-0000-0000-000010010000}"/>
    <cellStyle name="Обычный 6 2 3 7 3" xfId="528" xr:uid="{00000000-0005-0000-0000-000011010000}"/>
    <cellStyle name="Обычный 6 2 3 7 3 2" xfId="1050" xr:uid="{00000000-0005-0000-0000-000011010000}"/>
    <cellStyle name="Обычный 6 2 3 7 4" xfId="708" xr:uid="{00000000-0005-0000-0000-00000F010000}"/>
    <cellStyle name="Обычный 6 2 3 8" xfId="186" xr:uid="{00000000-0005-0000-0000-000012010000}"/>
    <cellStyle name="Обычный 6 2 3 8 2" xfId="358" xr:uid="{00000000-0005-0000-0000-000013010000}"/>
    <cellStyle name="Обычный 6 2 3 8 2 2" xfId="880" xr:uid="{00000000-0005-0000-0000-000013010000}"/>
    <cellStyle name="Обычный 6 2 3 8 3" xfId="529" xr:uid="{00000000-0005-0000-0000-000014010000}"/>
    <cellStyle name="Обычный 6 2 3 8 3 2" xfId="1051" xr:uid="{00000000-0005-0000-0000-000014010000}"/>
    <cellStyle name="Обычный 6 2 3 8 4" xfId="709" xr:uid="{00000000-0005-0000-0000-000012010000}"/>
    <cellStyle name="Обычный 6 2 3 9" xfId="112" xr:uid="{00000000-0005-0000-0000-000015010000}"/>
    <cellStyle name="Обычный 6 2 3 9 2" xfId="636" xr:uid="{00000000-0005-0000-0000-000015010000}"/>
    <cellStyle name="Обычный 6 2 4" xfId="127" xr:uid="{00000000-0005-0000-0000-000016010000}"/>
    <cellStyle name="Обычный 6 2 4 2" xfId="187" xr:uid="{00000000-0005-0000-0000-000017010000}"/>
    <cellStyle name="Обычный 6 2 4 2 2" xfId="188" xr:uid="{00000000-0005-0000-0000-000018010000}"/>
    <cellStyle name="Обычный 6 2 4 2 2 2" xfId="360" xr:uid="{00000000-0005-0000-0000-000019010000}"/>
    <cellStyle name="Обычный 6 2 4 2 2 2 2" xfId="882" xr:uid="{00000000-0005-0000-0000-000019010000}"/>
    <cellStyle name="Обычный 6 2 4 2 2 3" xfId="531" xr:uid="{00000000-0005-0000-0000-00001A010000}"/>
    <cellStyle name="Обычный 6 2 4 2 2 3 2" xfId="1053" xr:uid="{00000000-0005-0000-0000-00001A010000}"/>
    <cellStyle name="Обычный 6 2 4 2 2 4" xfId="711" xr:uid="{00000000-0005-0000-0000-000018010000}"/>
    <cellStyle name="Обычный 6 2 4 2 3" xfId="189" xr:uid="{00000000-0005-0000-0000-00001B010000}"/>
    <cellStyle name="Обычный 6 2 4 2 3 2" xfId="361" xr:uid="{00000000-0005-0000-0000-00001C010000}"/>
    <cellStyle name="Обычный 6 2 4 2 3 2 2" xfId="883" xr:uid="{00000000-0005-0000-0000-00001C010000}"/>
    <cellStyle name="Обычный 6 2 4 2 3 3" xfId="532" xr:uid="{00000000-0005-0000-0000-00001D010000}"/>
    <cellStyle name="Обычный 6 2 4 2 3 3 2" xfId="1054" xr:uid="{00000000-0005-0000-0000-00001D010000}"/>
    <cellStyle name="Обычный 6 2 4 2 3 4" xfId="712" xr:uid="{00000000-0005-0000-0000-00001B010000}"/>
    <cellStyle name="Обычный 6 2 4 2 4" xfId="359" xr:uid="{00000000-0005-0000-0000-00001E010000}"/>
    <cellStyle name="Обычный 6 2 4 2 4 2" xfId="881" xr:uid="{00000000-0005-0000-0000-00001E010000}"/>
    <cellStyle name="Обычный 6 2 4 2 5" xfId="530" xr:uid="{00000000-0005-0000-0000-00001F010000}"/>
    <cellStyle name="Обычный 6 2 4 2 5 2" xfId="1052" xr:uid="{00000000-0005-0000-0000-00001F010000}"/>
    <cellStyle name="Обычный 6 2 4 2 6" xfId="710" xr:uid="{00000000-0005-0000-0000-000017010000}"/>
    <cellStyle name="Обычный 6 2 4 3" xfId="190" xr:uid="{00000000-0005-0000-0000-000020010000}"/>
    <cellStyle name="Обычный 6 2 4 3 2" xfId="362" xr:uid="{00000000-0005-0000-0000-000021010000}"/>
    <cellStyle name="Обычный 6 2 4 3 2 2" xfId="884" xr:uid="{00000000-0005-0000-0000-000021010000}"/>
    <cellStyle name="Обычный 6 2 4 3 3" xfId="533" xr:uid="{00000000-0005-0000-0000-000022010000}"/>
    <cellStyle name="Обычный 6 2 4 3 3 2" xfId="1055" xr:uid="{00000000-0005-0000-0000-000022010000}"/>
    <cellStyle name="Обычный 6 2 4 3 4" xfId="713" xr:uid="{00000000-0005-0000-0000-000020010000}"/>
    <cellStyle name="Обычный 6 2 4 4" xfId="191" xr:uid="{00000000-0005-0000-0000-000023010000}"/>
    <cellStyle name="Обычный 6 2 4 4 2" xfId="363" xr:uid="{00000000-0005-0000-0000-000024010000}"/>
    <cellStyle name="Обычный 6 2 4 4 2 2" xfId="885" xr:uid="{00000000-0005-0000-0000-000024010000}"/>
    <cellStyle name="Обычный 6 2 4 4 3" xfId="534" xr:uid="{00000000-0005-0000-0000-000025010000}"/>
    <cellStyle name="Обычный 6 2 4 4 3 2" xfId="1056" xr:uid="{00000000-0005-0000-0000-000025010000}"/>
    <cellStyle name="Обычный 6 2 4 4 4" xfId="714" xr:uid="{00000000-0005-0000-0000-000023010000}"/>
    <cellStyle name="Обычный 6 2 4 5" xfId="299" xr:uid="{00000000-0005-0000-0000-000026010000}"/>
    <cellStyle name="Обычный 6 2 4 5 2" xfId="821" xr:uid="{00000000-0005-0000-0000-000026010000}"/>
    <cellStyle name="Обычный 6 2 4 6" xfId="470" xr:uid="{00000000-0005-0000-0000-000027010000}"/>
    <cellStyle name="Обычный 6 2 4 6 2" xfId="992" xr:uid="{00000000-0005-0000-0000-000027010000}"/>
    <cellStyle name="Обычный 6 2 4 7" xfId="650" xr:uid="{00000000-0005-0000-0000-000016010000}"/>
    <cellStyle name="Обычный 6 2 5" xfId="120" xr:uid="{00000000-0005-0000-0000-000028010000}"/>
    <cellStyle name="Обычный 6 2 5 2" xfId="192" xr:uid="{00000000-0005-0000-0000-000029010000}"/>
    <cellStyle name="Обычный 6 2 5 2 2" xfId="193" xr:uid="{00000000-0005-0000-0000-00002A010000}"/>
    <cellStyle name="Обычный 6 2 5 2 2 2" xfId="365" xr:uid="{00000000-0005-0000-0000-00002B010000}"/>
    <cellStyle name="Обычный 6 2 5 2 2 2 2" xfId="887" xr:uid="{00000000-0005-0000-0000-00002B010000}"/>
    <cellStyle name="Обычный 6 2 5 2 2 3" xfId="536" xr:uid="{00000000-0005-0000-0000-00002C010000}"/>
    <cellStyle name="Обычный 6 2 5 2 2 3 2" xfId="1058" xr:uid="{00000000-0005-0000-0000-00002C010000}"/>
    <cellStyle name="Обычный 6 2 5 2 2 4" xfId="716" xr:uid="{00000000-0005-0000-0000-00002A010000}"/>
    <cellStyle name="Обычный 6 2 5 2 3" xfId="194" xr:uid="{00000000-0005-0000-0000-00002D010000}"/>
    <cellStyle name="Обычный 6 2 5 2 3 2" xfId="366" xr:uid="{00000000-0005-0000-0000-00002E010000}"/>
    <cellStyle name="Обычный 6 2 5 2 3 2 2" xfId="888" xr:uid="{00000000-0005-0000-0000-00002E010000}"/>
    <cellStyle name="Обычный 6 2 5 2 3 3" xfId="537" xr:uid="{00000000-0005-0000-0000-00002F010000}"/>
    <cellStyle name="Обычный 6 2 5 2 3 3 2" xfId="1059" xr:uid="{00000000-0005-0000-0000-00002F010000}"/>
    <cellStyle name="Обычный 6 2 5 2 3 4" xfId="717" xr:uid="{00000000-0005-0000-0000-00002D010000}"/>
    <cellStyle name="Обычный 6 2 5 2 4" xfId="364" xr:uid="{00000000-0005-0000-0000-000030010000}"/>
    <cellStyle name="Обычный 6 2 5 2 4 2" xfId="886" xr:uid="{00000000-0005-0000-0000-000030010000}"/>
    <cellStyle name="Обычный 6 2 5 2 5" xfId="535" xr:uid="{00000000-0005-0000-0000-000031010000}"/>
    <cellStyle name="Обычный 6 2 5 2 5 2" xfId="1057" xr:uid="{00000000-0005-0000-0000-000031010000}"/>
    <cellStyle name="Обычный 6 2 5 2 6" xfId="715" xr:uid="{00000000-0005-0000-0000-000029010000}"/>
    <cellStyle name="Обычный 6 2 5 3" xfId="195" xr:uid="{00000000-0005-0000-0000-000032010000}"/>
    <cellStyle name="Обычный 6 2 5 3 2" xfId="367" xr:uid="{00000000-0005-0000-0000-000033010000}"/>
    <cellStyle name="Обычный 6 2 5 3 2 2" xfId="889" xr:uid="{00000000-0005-0000-0000-000033010000}"/>
    <cellStyle name="Обычный 6 2 5 3 3" xfId="538" xr:uid="{00000000-0005-0000-0000-000034010000}"/>
    <cellStyle name="Обычный 6 2 5 3 3 2" xfId="1060" xr:uid="{00000000-0005-0000-0000-000034010000}"/>
    <cellStyle name="Обычный 6 2 5 3 4" xfId="718" xr:uid="{00000000-0005-0000-0000-000032010000}"/>
    <cellStyle name="Обычный 6 2 5 4" xfId="196" xr:uid="{00000000-0005-0000-0000-000035010000}"/>
    <cellStyle name="Обычный 6 2 5 4 2" xfId="368" xr:uid="{00000000-0005-0000-0000-000036010000}"/>
    <cellStyle name="Обычный 6 2 5 4 2 2" xfId="890" xr:uid="{00000000-0005-0000-0000-000036010000}"/>
    <cellStyle name="Обычный 6 2 5 4 3" xfId="539" xr:uid="{00000000-0005-0000-0000-000037010000}"/>
    <cellStyle name="Обычный 6 2 5 4 3 2" xfId="1061" xr:uid="{00000000-0005-0000-0000-000037010000}"/>
    <cellStyle name="Обычный 6 2 5 4 4" xfId="719" xr:uid="{00000000-0005-0000-0000-000035010000}"/>
    <cellStyle name="Обычный 6 2 5 5" xfId="292" xr:uid="{00000000-0005-0000-0000-000038010000}"/>
    <cellStyle name="Обычный 6 2 5 5 2" xfId="814" xr:uid="{00000000-0005-0000-0000-000038010000}"/>
    <cellStyle name="Обычный 6 2 5 6" xfId="463" xr:uid="{00000000-0005-0000-0000-000039010000}"/>
    <cellStyle name="Обычный 6 2 5 6 2" xfId="985" xr:uid="{00000000-0005-0000-0000-000039010000}"/>
    <cellStyle name="Обычный 6 2 5 7" xfId="643" xr:uid="{00000000-0005-0000-0000-000028010000}"/>
    <cellStyle name="Обычный 6 2 6" xfId="197" xr:uid="{00000000-0005-0000-0000-00003A010000}"/>
    <cellStyle name="Обычный 6 2 6 2" xfId="198" xr:uid="{00000000-0005-0000-0000-00003B010000}"/>
    <cellStyle name="Обычный 6 2 6 2 2" xfId="370" xr:uid="{00000000-0005-0000-0000-00003C010000}"/>
    <cellStyle name="Обычный 6 2 6 2 2 2" xfId="892" xr:uid="{00000000-0005-0000-0000-00003C010000}"/>
    <cellStyle name="Обычный 6 2 6 2 3" xfId="541" xr:uid="{00000000-0005-0000-0000-00003D010000}"/>
    <cellStyle name="Обычный 6 2 6 2 3 2" xfId="1063" xr:uid="{00000000-0005-0000-0000-00003D010000}"/>
    <cellStyle name="Обычный 6 2 6 2 4" xfId="721" xr:uid="{00000000-0005-0000-0000-00003B010000}"/>
    <cellStyle name="Обычный 6 2 6 3" xfId="199" xr:uid="{00000000-0005-0000-0000-00003E010000}"/>
    <cellStyle name="Обычный 6 2 6 3 2" xfId="371" xr:uid="{00000000-0005-0000-0000-00003F010000}"/>
    <cellStyle name="Обычный 6 2 6 3 2 2" xfId="893" xr:uid="{00000000-0005-0000-0000-00003F010000}"/>
    <cellStyle name="Обычный 6 2 6 3 3" xfId="542" xr:uid="{00000000-0005-0000-0000-000040010000}"/>
    <cellStyle name="Обычный 6 2 6 3 3 2" xfId="1064" xr:uid="{00000000-0005-0000-0000-000040010000}"/>
    <cellStyle name="Обычный 6 2 6 3 4" xfId="722" xr:uid="{00000000-0005-0000-0000-00003E010000}"/>
    <cellStyle name="Обычный 6 2 6 4" xfId="369" xr:uid="{00000000-0005-0000-0000-000041010000}"/>
    <cellStyle name="Обычный 6 2 6 4 2" xfId="891" xr:uid="{00000000-0005-0000-0000-000041010000}"/>
    <cellStyle name="Обычный 6 2 6 5" xfId="540" xr:uid="{00000000-0005-0000-0000-000042010000}"/>
    <cellStyle name="Обычный 6 2 6 5 2" xfId="1062" xr:uid="{00000000-0005-0000-0000-000042010000}"/>
    <cellStyle name="Обычный 6 2 6 6" xfId="720" xr:uid="{00000000-0005-0000-0000-00003A010000}"/>
    <cellStyle name="Обычный 6 2 7" xfId="200" xr:uid="{00000000-0005-0000-0000-000043010000}"/>
    <cellStyle name="Обычный 6 2 7 2" xfId="372" xr:uid="{00000000-0005-0000-0000-000044010000}"/>
    <cellStyle name="Обычный 6 2 7 2 2" xfId="894" xr:uid="{00000000-0005-0000-0000-000044010000}"/>
    <cellStyle name="Обычный 6 2 7 3" xfId="543" xr:uid="{00000000-0005-0000-0000-000045010000}"/>
    <cellStyle name="Обычный 6 2 7 3 2" xfId="1065" xr:uid="{00000000-0005-0000-0000-000045010000}"/>
    <cellStyle name="Обычный 6 2 7 4" xfId="723" xr:uid="{00000000-0005-0000-0000-000043010000}"/>
    <cellStyle name="Обычный 6 2 8" xfId="201" xr:uid="{00000000-0005-0000-0000-000046010000}"/>
    <cellStyle name="Обычный 6 2 8 2" xfId="373" xr:uid="{00000000-0005-0000-0000-000047010000}"/>
    <cellStyle name="Обычный 6 2 8 2 2" xfId="895" xr:uid="{00000000-0005-0000-0000-000047010000}"/>
    <cellStyle name="Обычный 6 2 8 3" xfId="544" xr:uid="{00000000-0005-0000-0000-000048010000}"/>
    <cellStyle name="Обычный 6 2 8 3 2" xfId="1066" xr:uid="{00000000-0005-0000-0000-000048010000}"/>
    <cellStyle name="Обычный 6 2 8 4" xfId="724" xr:uid="{00000000-0005-0000-0000-000046010000}"/>
    <cellStyle name="Обычный 6 2 9" xfId="202" xr:uid="{00000000-0005-0000-0000-000049010000}"/>
    <cellStyle name="Обычный 6 2 9 2" xfId="374" xr:uid="{00000000-0005-0000-0000-00004A010000}"/>
    <cellStyle name="Обычный 6 2 9 2 2" xfId="896" xr:uid="{00000000-0005-0000-0000-00004A010000}"/>
    <cellStyle name="Обычный 6 2 9 3" xfId="545" xr:uid="{00000000-0005-0000-0000-00004B010000}"/>
    <cellStyle name="Обычный 6 2 9 3 2" xfId="1067" xr:uid="{00000000-0005-0000-0000-00004B010000}"/>
    <cellStyle name="Обычный 6 2 9 4" xfId="725" xr:uid="{00000000-0005-0000-0000-000049010000}"/>
    <cellStyle name="Обычный 6 3" xfId="124" xr:uid="{00000000-0005-0000-0000-00004C010000}"/>
    <cellStyle name="Обычный 6 3 2" xfId="203" xr:uid="{00000000-0005-0000-0000-00004D010000}"/>
    <cellStyle name="Обычный 6 3 2 2" xfId="204" xr:uid="{00000000-0005-0000-0000-00004E010000}"/>
    <cellStyle name="Обычный 6 3 2 2 2" xfId="376" xr:uid="{00000000-0005-0000-0000-00004F010000}"/>
    <cellStyle name="Обычный 6 3 2 2 2 2" xfId="898" xr:uid="{00000000-0005-0000-0000-00004F010000}"/>
    <cellStyle name="Обычный 6 3 2 2 3" xfId="547" xr:uid="{00000000-0005-0000-0000-000050010000}"/>
    <cellStyle name="Обычный 6 3 2 2 3 2" xfId="1069" xr:uid="{00000000-0005-0000-0000-000050010000}"/>
    <cellStyle name="Обычный 6 3 2 2 4" xfId="727" xr:uid="{00000000-0005-0000-0000-00004E010000}"/>
    <cellStyle name="Обычный 6 3 2 3" xfId="205" xr:uid="{00000000-0005-0000-0000-000051010000}"/>
    <cellStyle name="Обычный 6 3 2 3 2" xfId="377" xr:uid="{00000000-0005-0000-0000-000052010000}"/>
    <cellStyle name="Обычный 6 3 2 3 2 2" xfId="899" xr:uid="{00000000-0005-0000-0000-000052010000}"/>
    <cellStyle name="Обычный 6 3 2 3 3" xfId="548" xr:uid="{00000000-0005-0000-0000-000053010000}"/>
    <cellStyle name="Обычный 6 3 2 3 3 2" xfId="1070" xr:uid="{00000000-0005-0000-0000-000053010000}"/>
    <cellStyle name="Обычный 6 3 2 3 4" xfId="728" xr:uid="{00000000-0005-0000-0000-000051010000}"/>
    <cellStyle name="Обычный 6 3 2 4" xfId="375" xr:uid="{00000000-0005-0000-0000-000054010000}"/>
    <cellStyle name="Обычный 6 3 2 4 2" xfId="897" xr:uid="{00000000-0005-0000-0000-000054010000}"/>
    <cellStyle name="Обычный 6 3 2 5" xfId="546" xr:uid="{00000000-0005-0000-0000-000055010000}"/>
    <cellStyle name="Обычный 6 3 2 5 2" xfId="1068" xr:uid="{00000000-0005-0000-0000-000055010000}"/>
    <cellStyle name="Обычный 6 3 2 6" xfId="726" xr:uid="{00000000-0005-0000-0000-00004D010000}"/>
    <cellStyle name="Обычный 6 3 3" xfId="206" xr:uid="{00000000-0005-0000-0000-000056010000}"/>
    <cellStyle name="Обычный 6 3 3 2" xfId="378" xr:uid="{00000000-0005-0000-0000-000057010000}"/>
    <cellStyle name="Обычный 6 3 3 2 2" xfId="900" xr:uid="{00000000-0005-0000-0000-000057010000}"/>
    <cellStyle name="Обычный 6 3 3 3" xfId="549" xr:uid="{00000000-0005-0000-0000-000058010000}"/>
    <cellStyle name="Обычный 6 3 3 3 2" xfId="1071" xr:uid="{00000000-0005-0000-0000-000058010000}"/>
    <cellStyle name="Обычный 6 3 3 4" xfId="729" xr:uid="{00000000-0005-0000-0000-000056010000}"/>
    <cellStyle name="Обычный 6 3 4" xfId="207" xr:uid="{00000000-0005-0000-0000-000059010000}"/>
    <cellStyle name="Обычный 6 3 4 2" xfId="379" xr:uid="{00000000-0005-0000-0000-00005A010000}"/>
    <cellStyle name="Обычный 6 3 4 2 2" xfId="901" xr:uid="{00000000-0005-0000-0000-00005A010000}"/>
    <cellStyle name="Обычный 6 3 4 3" xfId="550" xr:uid="{00000000-0005-0000-0000-00005B010000}"/>
    <cellStyle name="Обычный 6 3 4 3 2" xfId="1072" xr:uid="{00000000-0005-0000-0000-00005B010000}"/>
    <cellStyle name="Обычный 6 3 4 4" xfId="730" xr:uid="{00000000-0005-0000-0000-000059010000}"/>
    <cellStyle name="Обычный 6 3 5" xfId="296" xr:uid="{00000000-0005-0000-0000-00005C010000}"/>
    <cellStyle name="Обычный 6 3 5 2" xfId="818" xr:uid="{00000000-0005-0000-0000-00005C010000}"/>
    <cellStyle name="Обычный 6 3 6" xfId="467" xr:uid="{00000000-0005-0000-0000-00005D010000}"/>
    <cellStyle name="Обычный 6 3 6 2" xfId="989" xr:uid="{00000000-0005-0000-0000-00005D010000}"/>
    <cellStyle name="Обычный 6 3 7" xfId="647" xr:uid="{00000000-0005-0000-0000-00004C010000}"/>
    <cellStyle name="Обычный 6 4" xfId="117" xr:uid="{00000000-0005-0000-0000-00005E010000}"/>
    <cellStyle name="Обычный 6 4 2" xfId="208" xr:uid="{00000000-0005-0000-0000-00005F010000}"/>
    <cellStyle name="Обычный 6 4 2 2" xfId="209" xr:uid="{00000000-0005-0000-0000-000060010000}"/>
    <cellStyle name="Обычный 6 4 2 2 2" xfId="381" xr:uid="{00000000-0005-0000-0000-000061010000}"/>
    <cellStyle name="Обычный 6 4 2 2 2 2" xfId="903" xr:uid="{00000000-0005-0000-0000-000061010000}"/>
    <cellStyle name="Обычный 6 4 2 2 3" xfId="552" xr:uid="{00000000-0005-0000-0000-000062010000}"/>
    <cellStyle name="Обычный 6 4 2 2 3 2" xfId="1074" xr:uid="{00000000-0005-0000-0000-000062010000}"/>
    <cellStyle name="Обычный 6 4 2 2 4" xfId="732" xr:uid="{00000000-0005-0000-0000-000060010000}"/>
    <cellStyle name="Обычный 6 4 2 3" xfId="210" xr:uid="{00000000-0005-0000-0000-000063010000}"/>
    <cellStyle name="Обычный 6 4 2 3 2" xfId="382" xr:uid="{00000000-0005-0000-0000-000064010000}"/>
    <cellStyle name="Обычный 6 4 2 3 2 2" xfId="904" xr:uid="{00000000-0005-0000-0000-000064010000}"/>
    <cellStyle name="Обычный 6 4 2 3 3" xfId="553" xr:uid="{00000000-0005-0000-0000-000065010000}"/>
    <cellStyle name="Обычный 6 4 2 3 3 2" xfId="1075" xr:uid="{00000000-0005-0000-0000-000065010000}"/>
    <cellStyle name="Обычный 6 4 2 3 4" xfId="733" xr:uid="{00000000-0005-0000-0000-000063010000}"/>
    <cellStyle name="Обычный 6 4 2 4" xfId="380" xr:uid="{00000000-0005-0000-0000-000066010000}"/>
    <cellStyle name="Обычный 6 4 2 4 2" xfId="902" xr:uid="{00000000-0005-0000-0000-000066010000}"/>
    <cellStyle name="Обычный 6 4 2 5" xfId="551" xr:uid="{00000000-0005-0000-0000-000067010000}"/>
    <cellStyle name="Обычный 6 4 2 5 2" xfId="1073" xr:uid="{00000000-0005-0000-0000-000067010000}"/>
    <cellStyle name="Обычный 6 4 2 6" xfId="731" xr:uid="{00000000-0005-0000-0000-00005F010000}"/>
    <cellStyle name="Обычный 6 4 3" xfId="211" xr:uid="{00000000-0005-0000-0000-000068010000}"/>
    <cellStyle name="Обычный 6 4 3 2" xfId="383" xr:uid="{00000000-0005-0000-0000-000069010000}"/>
    <cellStyle name="Обычный 6 4 3 2 2" xfId="905" xr:uid="{00000000-0005-0000-0000-000069010000}"/>
    <cellStyle name="Обычный 6 4 3 3" xfId="554" xr:uid="{00000000-0005-0000-0000-00006A010000}"/>
    <cellStyle name="Обычный 6 4 3 3 2" xfId="1076" xr:uid="{00000000-0005-0000-0000-00006A010000}"/>
    <cellStyle name="Обычный 6 4 3 4" xfId="734" xr:uid="{00000000-0005-0000-0000-000068010000}"/>
    <cellStyle name="Обычный 6 4 4" xfId="212" xr:uid="{00000000-0005-0000-0000-00006B010000}"/>
    <cellStyle name="Обычный 6 4 4 2" xfId="384" xr:uid="{00000000-0005-0000-0000-00006C010000}"/>
    <cellStyle name="Обычный 6 4 4 2 2" xfId="906" xr:uid="{00000000-0005-0000-0000-00006C010000}"/>
    <cellStyle name="Обычный 6 4 4 3" xfId="555" xr:uid="{00000000-0005-0000-0000-00006D010000}"/>
    <cellStyle name="Обычный 6 4 4 3 2" xfId="1077" xr:uid="{00000000-0005-0000-0000-00006D010000}"/>
    <cellStyle name="Обычный 6 4 4 4" xfId="735" xr:uid="{00000000-0005-0000-0000-00006B010000}"/>
    <cellStyle name="Обычный 6 4 5" xfId="289" xr:uid="{00000000-0005-0000-0000-00006E010000}"/>
    <cellStyle name="Обычный 6 4 5 2" xfId="811" xr:uid="{00000000-0005-0000-0000-00006E010000}"/>
    <cellStyle name="Обычный 6 4 6" xfId="460" xr:uid="{00000000-0005-0000-0000-00006F010000}"/>
    <cellStyle name="Обычный 6 4 6 2" xfId="982" xr:uid="{00000000-0005-0000-0000-00006F010000}"/>
    <cellStyle name="Обычный 6 4 7" xfId="640" xr:uid="{00000000-0005-0000-0000-00005E010000}"/>
    <cellStyle name="Обычный 6 5" xfId="213" xr:uid="{00000000-0005-0000-0000-000070010000}"/>
    <cellStyle name="Обычный 6 5 2" xfId="214" xr:uid="{00000000-0005-0000-0000-000071010000}"/>
    <cellStyle name="Обычный 6 5 2 2" xfId="386" xr:uid="{00000000-0005-0000-0000-000072010000}"/>
    <cellStyle name="Обычный 6 5 2 2 2" xfId="908" xr:uid="{00000000-0005-0000-0000-000072010000}"/>
    <cellStyle name="Обычный 6 5 2 3" xfId="557" xr:uid="{00000000-0005-0000-0000-000073010000}"/>
    <cellStyle name="Обычный 6 5 2 3 2" xfId="1079" xr:uid="{00000000-0005-0000-0000-000073010000}"/>
    <cellStyle name="Обычный 6 5 2 4" xfId="737" xr:uid="{00000000-0005-0000-0000-000071010000}"/>
    <cellStyle name="Обычный 6 5 3" xfId="215" xr:uid="{00000000-0005-0000-0000-000074010000}"/>
    <cellStyle name="Обычный 6 5 3 2" xfId="387" xr:uid="{00000000-0005-0000-0000-000075010000}"/>
    <cellStyle name="Обычный 6 5 3 2 2" xfId="909" xr:uid="{00000000-0005-0000-0000-000075010000}"/>
    <cellStyle name="Обычный 6 5 3 3" xfId="558" xr:uid="{00000000-0005-0000-0000-000076010000}"/>
    <cellStyle name="Обычный 6 5 3 3 2" xfId="1080" xr:uid="{00000000-0005-0000-0000-000076010000}"/>
    <cellStyle name="Обычный 6 5 3 4" xfId="738" xr:uid="{00000000-0005-0000-0000-000074010000}"/>
    <cellStyle name="Обычный 6 5 4" xfId="385" xr:uid="{00000000-0005-0000-0000-000077010000}"/>
    <cellStyle name="Обычный 6 5 4 2" xfId="907" xr:uid="{00000000-0005-0000-0000-000077010000}"/>
    <cellStyle name="Обычный 6 5 5" xfId="556" xr:uid="{00000000-0005-0000-0000-000078010000}"/>
    <cellStyle name="Обычный 6 5 5 2" xfId="1078" xr:uid="{00000000-0005-0000-0000-000078010000}"/>
    <cellStyle name="Обычный 6 5 6" xfId="736" xr:uid="{00000000-0005-0000-0000-000070010000}"/>
    <cellStyle name="Обычный 6 6" xfId="216" xr:uid="{00000000-0005-0000-0000-000079010000}"/>
    <cellStyle name="Обычный 6 6 2" xfId="388" xr:uid="{00000000-0005-0000-0000-00007A010000}"/>
    <cellStyle name="Обычный 6 6 2 2" xfId="910" xr:uid="{00000000-0005-0000-0000-00007A010000}"/>
    <cellStyle name="Обычный 6 6 3" xfId="559" xr:uid="{00000000-0005-0000-0000-00007B010000}"/>
    <cellStyle name="Обычный 6 6 3 2" xfId="1081" xr:uid="{00000000-0005-0000-0000-00007B010000}"/>
    <cellStyle name="Обычный 6 6 4" xfId="739" xr:uid="{00000000-0005-0000-0000-000079010000}"/>
    <cellStyle name="Обычный 6 7" xfId="217" xr:uid="{00000000-0005-0000-0000-00007C010000}"/>
    <cellStyle name="Обычный 6 7 2" xfId="389" xr:uid="{00000000-0005-0000-0000-00007D010000}"/>
    <cellStyle name="Обычный 6 7 2 2" xfId="911" xr:uid="{00000000-0005-0000-0000-00007D010000}"/>
    <cellStyle name="Обычный 6 7 3" xfId="560" xr:uid="{00000000-0005-0000-0000-00007E010000}"/>
    <cellStyle name="Обычный 6 7 3 2" xfId="1082" xr:uid="{00000000-0005-0000-0000-00007E010000}"/>
    <cellStyle name="Обычный 6 7 4" xfId="740" xr:uid="{00000000-0005-0000-0000-00007C010000}"/>
    <cellStyle name="Обычный 6 8" xfId="218" xr:uid="{00000000-0005-0000-0000-00007F010000}"/>
    <cellStyle name="Обычный 6 8 2" xfId="390" xr:uid="{00000000-0005-0000-0000-000080010000}"/>
    <cellStyle name="Обычный 6 8 2 2" xfId="912" xr:uid="{00000000-0005-0000-0000-000080010000}"/>
    <cellStyle name="Обычный 6 8 3" xfId="561" xr:uid="{00000000-0005-0000-0000-000081010000}"/>
    <cellStyle name="Обычный 6 8 3 2" xfId="1083" xr:uid="{00000000-0005-0000-0000-000081010000}"/>
    <cellStyle name="Обычный 6 8 4" xfId="741" xr:uid="{00000000-0005-0000-0000-00007F010000}"/>
    <cellStyle name="Обычный 6 9" xfId="106" xr:uid="{00000000-0005-0000-0000-000082010000}"/>
    <cellStyle name="Обычный 6 9 2" xfId="630" xr:uid="{00000000-0005-0000-0000-000082010000}"/>
    <cellStyle name="Обычный 7" xfId="54" xr:uid="{00000000-0005-0000-0000-000083010000}"/>
    <cellStyle name="Обычный 7 2" xfId="58" xr:uid="{00000000-0005-0000-0000-000084010000}"/>
    <cellStyle name="Обычный 7 2 10" xfId="455" xr:uid="{00000000-0005-0000-0000-000085010000}"/>
    <cellStyle name="Обычный 7 2 10 2" xfId="977" xr:uid="{00000000-0005-0000-0000-000085010000}"/>
    <cellStyle name="Обычный 7 2 11" xfId="628" xr:uid="{00000000-0005-0000-0000-000084010000}"/>
    <cellStyle name="Обычный 7 2 2" xfId="129" xr:uid="{00000000-0005-0000-0000-000086010000}"/>
    <cellStyle name="Обычный 7 2 2 2" xfId="219" xr:uid="{00000000-0005-0000-0000-000087010000}"/>
    <cellStyle name="Обычный 7 2 2 2 2" xfId="220" xr:uid="{00000000-0005-0000-0000-000088010000}"/>
    <cellStyle name="Обычный 7 2 2 2 2 2" xfId="392" xr:uid="{00000000-0005-0000-0000-000089010000}"/>
    <cellStyle name="Обычный 7 2 2 2 2 2 2" xfId="914" xr:uid="{00000000-0005-0000-0000-000089010000}"/>
    <cellStyle name="Обычный 7 2 2 2 2 3" xfId="563" xr:uid="{00000000-0005-0000-0000-00008A010000}"/>
    <cellStyle name="Обычный 7 2 2 2 2 3 2" xfId="1085" xr:uid="{00000000-0005-0000-0000-00008A010000}"/>
    <cellStyle name="Обычный 7 2 2 2 2 4" xfId="743" xr:uid="{00000000-0005-0000-0000-000088010000}"/>
    <cellStyle name="Обычный 7 2 2 2 3" xfId="221" xr:uid="{00000000-0005-0000-0000-00008B010000}"/>
    <cellStyle name="Обычный 7 2 2 2 3 2" xfId="393" xr:uid="{00000000-0005-0000-0000-00008C010000}"/>
    <cellStyle name="Обычный 7 2 2 2 3 2 2" xfId="915" xr:uid="{00000000-0005-0000-0000-00008C010000}"/>
    <cellStyle name="Обычный 7 2 2 2 3 3" xfId="564" xr:uid="{00000000-0005-0000-0000-00008D010000}"/>
    <cellStyle name="Обычный 7 2 2 2 3 3 2" xfId="1086" xr:uid="{00000000-0005-0000-0000-00008D010000}"/>
    <cellStyle name="Обычный 7 2 2 2 3 4" xfId="744" xr:uid="{00000000-0005-0000-0000-00008B010000}"/>
    <cellStyle name="Обычный 7 2 2 2 4" xfId="391" xr:uid="{00000000-0005-0000-0000-00008E010000}"/>
    <cellStyle name="Обычный 7 2 2 2 4 2" xfId="913" xr:uid="{00000000-0005-0000-0000-00008E010000}"/>
    <cellStyle name="Обычный 7 2 2 2 5" xfId="562" xr:uid="{00000000-0005-0000-0000-00008F010000}"/>
    <cellStyle name="Обычный 7 2 2 2 5 2" xfId="1084" xr:uid="{00000000-0005-0000-0000-00008F010000}"/>
    <cellStyle name="Обычный 7 2 2 2 6" xfId="742" xr:uid="{00000000-0005-0000-0000-000087010000}"/>
    <cellStyle name="Обычный 7 2 2 3" xfId="222" xr:uid="{00000000-0005-0000-0000-000090010000}"/>
    <cellStyle name="Обычный 7 2 2 3 2" xfId="394" xr:uid="{00000000-0005-0000-0000-000091010000}"/>
    <cellStyle name="Обычный 7 2 2 3 2 2" xfId="916" xr:uid="{00000000-0005-0000-0000-000091010000}"/>
    <cellStyle name="Обычный 7 2 2 3 3" xfId="565" xr:uid="{00000000-0005-0000-0000-000092010000}"/>
    <cellStyle name="Обычный 7 2 2 3 3 2" xfId="1087" xr:uid="{00000000-0005-0000-0000-000092010000}"/>
    <cellStyle name="Обычный 7 2 2 3 4" xfId="745" xr:uid="{00000000-0005-0000-0000-000090010000}"/>
    <cellStyle name="Обычный 7 2 2 4" xfId="223" xr:uid="{00000000-0005-0000-0000-000093010000}"/>
    <cellStyle name="Обычный 7 2 2 4 2" xfId="395" xr:uid="{00000000-0005-0000-0000-000094010000}"/>
    <cellStyle name="Обычный 7 2 2 4 2 2" xfId="917" xr:uid="{00000000-0005-0000-0000-000094010000}"/>
    <cellStyle name="Обычный 7 2 2 4 3" xfId="566" xr:uid="{00000000-0005-0000-0000-000095010000}"/>
    <cellStyle name="Обычный 7 2 2 4 3 2" xfId="1088" xr:uid="{00000000-0005-0000-0000-000095010000}"/>
    <cellStyle name="Обычный 7 2 2 4 4" xfId="746" xr:uid="{00000000-0005-0000-0000-000093010000}"/>
    <cellStyle name="Обычный 7 2 2 5" xfId="301" xr:uid="{00000000-0005-0000-0000-000096010000}"/>
    <cellStyle name="Обычный 7 2 2 5 2" xfId="823" xr:uid="{00000000-0005-0000-0000-000096010000}"/>
    <cellStyle name="Обычный 7 2 2 6" xfId="472" xr:uid="{00000000-0005-0000-0000-000097010000}"/>
    <cellStyle name="Обычный 7 2 2 6 2" xfId="994" xr:uid="{00000000-0005-0000-0000-000097010000}"/>
    <cellStyle name="Обычный 7 2 2 7" xfId="652" xr:uid="{00000000-0005-0000-0000-000086010000}"/>
    <cellStyle name="Обычный 7 2 3" xfId="122" xr:uid="{00000000-0005-0000-0000-000098010000}"/>
    <cellStyle name="Обычный 7 2 3 2" xfId="224" xr:uid="{00000000-0005-0000-0000-000099010000}"/>
    <cellStyle name="Обычный 7 2 3 2 2" xfId="225" xr:uid="{00000000-0005-0000-0000-00009A010000}"/>
    <cellStyle name="Обычный 7 2 3 2 2 2" xfId="397" xr:uid="{00000000-0005-0000-0000-00009B010000}"/>
    <cellStyle name="Обычный 7 2 3 2 2 2 2" xfId="919" xr:uid="{00000000-0005-0000-0000-00009B010000}"/>
    <cellStyle name="Обычный 7 2 3 2 2 3" xfId="568" xr:uid="{00000000-0005-0000-0000-00009C010000}"/>
    <cellStyle name="Обычный 7 2 3 2 2 3 2" xfId="1090" xr:uid="{00000000-0005-0000-0000-00009C010000}"/>
    <cellStyle name="Обычный 7 2 3 2 2 4" xfId="748" xr:uid="{00000000-0005-0000-0000-00009A010000}"/>
    <cellStyle name="Обычный 7 2 3 2 3" xfId="226" xr:uid="{00000000-0005-0000-0000-00009D010000}"/>
    <cellStyle name="Обычный 7 2 3 2 3 2" xfId="398" xr:uid="{00000000-0005-0000-0000-00009E010000}"/>
    <cellStyle name="Обычный 7 2 3 2 3 2 2" xfId="920" xr:uid="{00000000-0005-0000-0000-00009E010000}"/>
    <cellStyle name="Обычный 7 2 3 2 3 3" xfId="569" xr:uid="{00000000-0005-0000-0000-00009F010000}"/>
    <cellStyle name="Обычный 7 2 3 2 3 3 2" xfId="1091" xr:uid="{00000000-0005-0000-0000-00009F010000}"/>
    <cellStyle name="Обычный 7 2 3 2 3 4" xfId="749" xr:uid="{00000000-0005-0000-0000-00009D010000}"/>
    <cellStyle name="Обычный 7 2 3 2 4" xfId="396" xr:uid="{00000000-0005-0000-0000-0000A0010000}"/>
    <cellStyle name="Обычный 7 2 3 2 4 2" xfId="918" xr:uid="{00000000-0005-0000-0000-0000A0010000}"/>
    <cellStyle name="Обычный 7 2 3 2 5" xfId="567" xr:uid="{00000000-0005-0000-0000-0000A1010000}"/>
    <cellStyle name="Обычный 7 2 3 2 5 2" xfId="1089" xr:uid="{00000000-0005-0000-0000-0000A1010000}"/>
    <cellStyle name="Обычный 7 2 3 2 6" xfId="747" xr:uid="{00000000-0005-0000-0000-000099010000}"/>
    <cellStyle name="Обычный 7 2 3 3" xfId="227" xr:uid="{00000000-0005-0000-0000-0000A2010000}"/>
    <cellStyle name="Обычный 7 2 3 3 2" xfId="399" xr:uid="{00000000-0005-0000-0000-0000A3010000}"/>
    <cellStyle name="Обычный 7 2 3 3 2 2" xfId="921" xr:uid="{00000000-0005-0000-0000-0000A3010000}"/>
    <cellStyle name="Обычный 7 2 3 3 3" xfId="570" xr:uid="{00000000-0005-0000-0000-0000A4010000}"/>
    <cellStyle name="Обычный 7 2 3 3 3 2" xfId="1092" xr:uid="{00000000-0005-0000-0000-0000A4010000}"/>
    <cellStyle name="Обычный 7 2 3 3 4" xfId="750" xr:uid="{00000000-0005-0000-0000-0000A2010000}"/>
    <cellStyle name="Обычный 7 2 3 4" xfId="228" xr:uid="{00000000-0005-0000-0000-0000A5010000}"/>
    <cellStyle name="Обычный 7 2 3 4 2" xfId="400" xr:uid="{00000000-0005-0000-0000-0000A6010000}"/>
    <cellStyle name="Обычный 7 2 3 4 2 2" xfId="922" xr:uid="{00000000-0005-0000-0000-0000A6010000}"/>
    <cellStyle name="Обычный 7 2 3 4 3" xfId="571" xr:uid="{00000000-0005-0000-0000-0000A7010000}"/>
    <cellStyle name="Обычный 7 2 3 4 3 2" xfId="1093" xr:uid="{00000000-0005-0000-0000-0000A7010000}"/>
    <cellStyle name="Обычный 7 2 3 4 4" xfId="751" xr:uid="{00000000-0005-0000-0000-0000A5010000}"/>
    <cellStyle name="Обычный 7 2 3 5" xfId="294" xr:uid="{00000000-0005-0000-0000-0000A8010000}"/>
    <cellStyle name="Обычный 7 2 3 5 2" xfId="816" xr:uid="{00000000-0005-0000-0000-0000A8010000}"/>
    <cellStyle name="Обычный 7 2 3 6" xfId="465" xr:uid="{00000000-0005-0000-0000-0000A9010000}"/>
    <cellStyle name="Обычный 7 2 3 6 2" xfId="987" xr:uid="{00000000-0005-0000-0000-0000A9010000}"/>
    <cellStyle name="Обычный 7 2 3 7" xfId="645" xr:uid="{00000000-0005-0000-0000-000098010000}"/>
    <cellStyle name="Обычный 7 2 4" xfId="229" xr:uid="{00000000-0005-0000-0000-0000AA010000}"/>
    <cellStyle name="Обычный 7 2 4 2" xfId="230" xr:uid="{00000000-0005-0000-0000-0000AB010000}"/>
    <cellStyle name="Обычный 7 2 4 2 2" xfId="402" xr:uid="{00000000-0005-0000-0000-0000AC010000}"/>
    <cellStyle name="Обычный 7 2 4 2 2 2" xfId="924" xr:uid="{00000000-0005-0000-0000-0000AC010000}"/>
    <cellStyle name="Обычный 7 2 4 2 3" xfId="573" xr:uid="{00000000-0005-0000-0000-0000AD010000}"/>
    <cellStyle name="Обычный 7 2 4 2 3 2" xfId="1095" xr:uid="{00000000-0005-0000-0000-0000AD010000}"/>
    <cellStyle name="Обычный 7 2 4 2 4" xfId="753" xr:uid="{00000000-0005-0000-0000-0000AB010000}"/>
    <cellStyle name="Обычный 7 2 4 3" xfId="231" xr:uid="{00000000-0005-0000-0000-0000AE010000}"/>
    <cellStyle name="Обычный 7 2 4 3 2" xfId="403" xr:uid="{00000000-0005-0000-0000-0000AF010000}"/>
    <cellStyle name="Обычный 7 2 4 3 2 2" xfId="925" xr:uid="{00000000-0005-0000-0000-0000AF010000}"/>
    <cellStyle name="Обычный 7 2 4 3 3" xfId="574" xr:uid="{00000000-0005-0000-0000-0000B0010000}"/>
    <cellStyle name="Обычный 7 2 4 3 3 2" xfId="1096" xr:uid="{00000000-0005-0000-0000-0000B0010000}"/>
    <cellStyle name="Обычный 7 2 4 3 4" xfId="754" xr:uid="{00000000-0005-0000-0000-0000AE010000}"/>
    <cellStyle name="Обычный 7 2 4 4" xfId="401" xr:uid="{00000000-0005-0000-0000-0000B1010000}"/>
    <cellStyle name="Обычный 7 2 4 4 2" xfId="923" xr:uid="{00000000-0005-0000-0000-0000B1010000}"/>
    <cellStyle name="Обычный 7 2 4 5" xfId="572" xr:uid="{00000000-0005-0000-0000-0000B2010000}"/>
    <cellStyle name="Обычный 7 2 4 5 2" xfId="1094" xr:uid="{00000000-0005-0000-0000-0000B2010000}"/>
    <cellStyle name="Обычный 7 2 4 6" xfId="752" xr:uid="{00000000-0005-0000-0000-0000AA010000}"/>
    <cellStyle name="Обычный 7 2 5" xfId="232" xr:uid="{00000000-0005-0000-0000-0000B3010000}"/>
    <cellStyle name="Обычный 7 2 5 2" xfId="404" xr:uid="{00000000-0005-0000-0000-0000B4010000}"/>
    <cellStyle name="Обычный 7 2 5 2 2" xfId="926" xr:uid="{00000000-0005-0000-0000-0000B4010000}"/>
    <cellStyle name="Обычный 7 2 5 3" xfId="575" xr:uid="{00000000-0005-0000-0000-0000B5010000}"/>
    <cellStyle name="Обычный 7 2 5 3 2" xfId="1097" xr:uid="{00000000-0005-0000-0000-0000B5010000}"/>
    <cellStyle name="Обычный 7 2 5 4" xfId="755" xr:uid="{00000000-0005-0000-0000-0000B3010000}"/>
    <cellStyle name="Обычный 7 2 6" xfId="233" xr:uid="{00000000-0005-0000-0000-0000B6010000}"/>
    <cellStyle name="Обычный 7 2 6 2" xfId="405" xr:uid="{00000000-0005-0000-0000-0000B7010000}"/>
    <cellStyle name="Обычный 7 2 6 2 2" xfId="927" xr:uid="{00000000-0005-0000-0000-0000B7010000}"/>
    <cellStyle name="Обычный 7 2 6 3" xfId="576" xr:uid="{00000000-0005-0000-0000-0000B8010000}"/>
    <cellStyle name="Обычный 7 2 6 3 2" xfId="1098" xr:uid="{00000000-0005-0000-0000-0000B8010000}"/>
    <cellStyle name="Обычный 7 2 6 4" xfId="756" xr:uid="{00000000-0005-0000-0000-0000B6010000}"/>
    <cellStyle name="Обычный 7 2 7" xfId="234" xr:uid="{00000000-0005-0000-0000-0000B9010000}"/>
    <cellStyle name="Обычный 7 2 7 2" xfId="406" xr:uid="{00000000-0005-0000-0000-0000BA010000}"/>
    <cellStyle name="Обычный 7 2 7 2 2" xfId="928" xr:uid="{00000000-0005-0000-0000-0000BA010000}"/>
    <cellStyle name="Обычный 7 2 7 3" xfId="577" xr:uid="{00000000-0005-0000-0000-0000BB010000}"/>
    <cellStyle name="Обычный 7 2 7 3 2" xfId="1099" xr:uid="{00000000-0005-0000-0000-0000BB010000}"/>
    <cellStyle name="Обычный 7 2 7 4" xfId="757" xr:uid="{00000000-0005-0000-0000-0000B9010000}"/>
    <cellStyle name="Обычный 7 2 8" xfId="111" xr:uid="{00000000-0005-0000-0000-0000BC010000}"/>
    <cellStyle name="Обычный 7 2 8 2" xfId="635" xr:uid="{00000000-0005-0000-0000-0000BC010000}"/>
    <cellStyle name="Обычный 7 2 9" xfId="284" xr:uid="{00000000-0005-0000-0000-0000BD010000}"/>
    <cellStyle name="Обычный 7 2 9 2" xfId="806" xr:uid="{00000000-0005-0000-0000-0000BD010000}"/>
    <cellStyle name="Обычный 8" xfId="57" xr:uid="{00000000-0005-0000-0000-0000BE010000}"/>
    <cellStyle name="Обычный 9" xfId="113" xr:uid="{00000000-0005-0000-0000-0000BF010000}"/>
    <cellStyle name="Обычный 9 2" xfId="131" xr:uid="{00000000-0005-0000-0000-0000C0010000}"/>
    <cellStyle name="Обычный 9 2 2" xfId="235" xr:uid="{00000000-0005-0000-0000-0000C1010000}"/>
    <cellStyle name="Обычный 9 2 2 2" xfId="236" xr:uid="{00000000-0005-0000-0000-0000C2010000}"/>
    <cellStyle name="Обычный 9 2 2 2 2" xfId="408" xr:uid="{00000000-0005-0000-0000-0000C3010000}"/>
    <cellStyle name="Обычный 9 2 2 2 2 2" xfId="930" xr:uid="{00000000-0005-0000-0000-0000C3010000}"/>
    <cellStyle name="Обычный 9 2 2 2 3" xfId="579" xr:uid="{00000000-0005-0000-0000-0000C4010000}"/>
    <cellStyle name="Обычный 9 2 2 2 3 2" xfId="1101" xr:uid="{00000000-0005-0000-0000-0000C4010000}"/>
    <cellStyle name="Обычный 9 2 2 2 4" xfId="759" xr:uid="{00000000-0005-0000-0000-0000C2010000}"/>
    <cellStyle name="Обычный 9 2 2 3" xfId="237" xr:uid="{00000000-0005-0000-0000-0000C5010000}"/>
    <cellStyle name="Обычный 9 2 2 3 2" xfId="409" xr:uid="{00000000-0005-0000-0000-0000C6010000}"/>
    <cellStyle name="Обычный 9 2 2 3 2 2" xfId="931" xr:uid="{00000000-0005-0000-0000-0000C6010000}"/>
    <cellStyle name="Обычный 9 2 2 3 3" xfId="580" xr:uid="{00000000-0005-0000-0000-0000C7010000}"/>
    <cellStyle name="Обычный 9 2 2 3 3 2" xfId="1102" xr:uid="{00000000-0005-0000-0000-0000C7010000}"/>
    <cellStyle name="Обычный 9 2 2 3 4" xfId="760" xr:uid="{00000000-0005-0000-0000-0000C5010000}"/>
    <cellStyle name="Обычный 9 2 2 4" xfId="238" xr:uid="{00000000-0005-0000-0000-0000C8010000}"/>
    <cellStyle name="Обычный 9 2 2 4 2" xfId="410" xr:uid="{00000000-0005-0000-0000-0000C9010000}"/>
    <cellStyle name="Обычный 9 2 2 4 2 2" xfId="932" xr:uid="{00000000-0005-0000-0000-0000C9010000}"/>
    <cellStyle name="Обычный 9 2 2 4 3" xfId="581" xr:uid="{00000000-0005-0000-0000-0000CA010000}"/>
    <cellStyle name="Обычный 9 2 2 4 3 2" xfId="1103" xr:uid="{00000000-0005-0000-0000-0000CA010000}"/>
    <cellStyle name="Обычный 9 2 2 4 4" xfId="761" xr:uid="{00000000-0005-0000-0000-0000C8010000}"/>
    <cellStyle name="Обычный 9 2 2 5" xfId="407" xr:uid="{00000000-0005-0000-0000-0000CB010000}"/>
    <cellStyle name="Обычный 9 2 2 5 2" xfId="929" xr:uid="{00000000-0005-0000-0000-0000CB010000}"/>
    <cellStyle name="Обычный 9 2 2 6" xfId="578" xr:uid="{00000000-0005-0000-0000-0000CC010000}"/>
    <cellStyle name="Обычный 9 2 2 6 2" xfId="1100" xr:uid="{00000000-0005-0000-0000-0000CC010000}"/>
    <cellStyle name="Обычный 9 2 2 7" xfId="758" xr:uid="{00000000-0005-0000-0000-0000C1010000}"/>
    <cellStyle name="Обычный 9 2 3" xfId="239" xr:uid="{00000000-0005-0000-0000-0000CD010000}"/>
    <cellStyle name="Обычный 9 2 3 2" xfId="411" xr:uid="{00000000-0005-0000-0000-0000CE010000}"/>
    <cellStyle name="Обычный 9 2 3 2 2" xfId="933" xr:uid="{00000000-0005-0000-0000-0000CE010000}"/>
    <cellStyle name="Обычный 9 2 3 3" xfId="582" xr:uid="{00000000-0005-0000-0000-0000CF010000}"/>
    <cellStyle name="Обычный 9 2 3 3 2" xfId="1104" xr:uid="{00000000-0005-0000-0000-0000CF010000}"/>
    <cellStyle name="Обычный 9 2 3 4" xfId="762" xr:uid="{00000000-0005-0000-0000-0000CD010000}"/>
    <cellStyle name="Обычный 9 2 4" xfId="240" xr:uid="{00000000-0005-0000-0000-0000D0010000}"/>
    <cellStyle name="Обычный 9 2 4 2" xfId="412" xr:uid="{00000000-0005-0000-0000-0000D1010000}"/>
    <cellStyle name="Обычный 9 2 4 2 2" xfId="934" xr:uid="{00000000-0005-0000-0000-0000D1010000}"/>
    <cellStyle name="Обычный 9 2 4 3" xfId="583" xr:uid="{00000000-0005-0000-0000-0000D2010000}"/>
    <cellStyle name="Обычный 9 2 4 3 2" xfId="1105" xr:uid="{00000000-0005-0000-0000-0000D2010000}"/>
    <cellStyle name="Обычный 9 2 4 4" xfId="763" xr:uid="{00000000-0005-0000-0000-0000D0010000}"/>
    <cellStyle name="Обычный 9 2 5" xfId="303" xr:uid="{00000000-0005-0000-0000-0000D3010000}"/>
    <cellStyle name="Обычный 9 2 5 2" xfId="825" xr:uid="{00000000-0005-0000-0000-0000D3010000}"/>
    <cellStyle name="Обычный 9 2 6" xfId="474" xr:uid="{00000000-0005-0000-0000-0000D4010000}"/>
    <cellStyle name="Обычный 9 2 6 2" xfId="996" xr:uid="{00000000-0005-0000-0000-0000D4010000}"/>
    <cellStyle name="Обычный 9 2 7" xfId="654" xr:uid="{00000000-0005-0000-0000-0000C0010000}"/>
    <cellStyle name="Обычный 9 3" xfId="136" xr:uid="{00000000-0005-0000-0000-0000D5010000}"/>
    <cellStyle name="Обычный 9 3 2" xfId="241" xr:uid="{00000000-0005-0000-0000-0000D6010000}"/>
    <cellStyle name="Обычный 9 3 2 2" xfId="413" xr:uid="{00000000-0005-0000-0000-0000D7010000}"/>
    <cellStyle name="Обычный 9 3 2 2 2" xfId="935" xr:uid="{00000000-0005-0000-0000-0000D7010000}"/>
    <cellStyle name="Обычный 9 3 2 3" xfId="584" xr:uid="{00000000-0005-0000-0000-0000D8010000}"/>
    <cellStyle name="Обычный 9 3 2 3 2" xfId="1106" xr:uid="{00000000-0005-0000-0000-0000D8010000}"/>
    <cellStyle name="Обычный 9 3 2 4" xfId="764" xr:uid="{00000000-0005-0000-0000-0000D6010000}"/>
    <cellStyle name="Обычный 9 3 3" xfId="242" xr:uid="{00000000-0005-0000-0000-0000D9010000}"/>
    <cellStyle name="Обычный 9 3 3 2" xfId="414" xr:uid="{00000000-0005-0000-0000-0000DA010000}"/>
    <cellStyle name="Обычный 9 3 3 2 2" xfId="936" xr:uid="{00000000-0005-0000-0000-0000DA010000}"/>
    <cellStyle name="Обычный 9 3 3 3" xfId="585" xr:uid="{00000000-0005-0000-0000-0000DB010000}"/>
    <cellStyle name="Обычный 9 3 3 3 2" xfId="1107" xr:uid="{00000000-0005-0000-0000-0000DB010000}"/>
    <cellStyle name="Обычный 9 3 3 4" xfId="765" xr:uid="{00000000-0005-0000-0000-0000D9010000}"/>
    <cellStyle name="Обычный 9 3 4" xfId="243" xr:uid="{00000000-0005-0000-0000-0000DC010000}"/>
    <cellStyle name="Обычный 9 3 4 2" xfId="415" xr:uid="{00000000-0005-0000-0000-0000DD010000}"/>
    <cellStyle name="Обычный 9 3 4 2 2" xfId="937" xr:uid="{00000000-0005-0000-0000-0000DD010000}"/>
    <cellStyle name="Обычный 9 3 4 3" xfId="586" xr:uid="{00000000-0005-0000-0000-0000DE010000}"/>
    <cellStyle name="Обычный 9 3 4 3 2" xfId="1108" xr:uid="{00000000-0005-0000-0000-0000DE010000}"/>
    <cellStyle name="Обычный 9 3 4 4" xfId="766" xr:uid="{00000000-0005-0000-0000-0000DC010000}"/>
    <cellStyle name="Обычный 9 3 5" xfId="308" xr:uid="{00000000-0005-0000-0000-0000DF010000}"/>
    <cellStyle name="Обычный 9 3 5 2" xfId="830" xr:uid="{00000000-0005-0000-0000-0000DF010000}"/>
    <cellStyle name="Обычный 9 3 6" xfId="479" xr:uid="{00000000-0005-0000-0000-0000E0010000}"/>
    <cellStyle name="Обычный 9 3 6 2" xfId="1001" xr:uid="{00000000-0005-0000-0000-0000E0010000}"/>
    <cellStyle name="Обычный 9 3 7" xfId="659" xr:uid="{00000000-0005-0000-0000-0000D5010000}"/>
    <cellStyle name="Обычный 9 4" xfId="244" xr:uid="{00000000-0005-0000-0000-0000E1010000}"/>
    <cellStyle name="Обычный 9 4 2" xfId="416" xr:uid="{00000000-0005-0000-0000-0000E2010000}"/>
    <cellStyle name="Обычный 9 4 2 2" xfId="938" xr:uid="{00000000-0005-0000-0000-0000E2010000}"/>
    <cellStyle name="Обычный 9 4 3" xfId="587" xr:uid="{00000000-0005-0000-0000-0000E3010000}"/>
    <cellStyle name="Обычный 9 4 3 2" xfId="1109" xr:uid="{00000000-0005-0000-0000-0000E3010000}"/>
    <cellStyle name="Обычный 9 4 4" xfId="767" xr:uid="{00000000-0005-0000-0000-0000E1010000}"/>
    <cellStyle name="Обычный 9 5" xfId="245" xr:uid="{00000000-0005-0000-0000-0000E4010000}"/>
    <cellStyle name="Обычный 9 5 2" xfId="417" xr:uid="{00000000-0005-0000-0000-0000E5010000}"/>
    <cellStyle name="Обычный 9 5 2 2" xfId="939" xr:uid="{00000000-0005-0000-0000-0000E5010000}"/>
    <cellStyle name="Обычный 9 5 3" xfId="588" xr:uid="{00000000-0005-0000-0000-0000E6010000}"/>
    <cellStyle name="Обычный 9 5 3 2" xfId="1110" xr:uid="{00000000-0005-0000-0000-0000E6010000}"/>
    <cellStyle name="Обычный 9 5 4" xfId="768" xr:uid="{00000000-0005-0000-0000-0000E4010000}"/>
    <cellStyle name="Обычный 9 6" xfId="286" xr:uid="{00000000-0005-0000-0000-0000E7010000}"/>
    <cellStyle name="Обычный 9 6 2" xfId="808" xr:uid="{00000000-0005-0000-0000-0000E7010000}"/>
    <cellStyle name="Обычный 9 7" xfId="457" xr:uid="{00000000-0005-0000-0000-0000E8010000}"/>
    <cellStyle name="Обычный 9 7 2" xfId="979" xr:uid="{00000000-0005-0000-0000-0000E8010000}"/>
    <cellStyle name="Обычный 9 8" xfId="637" xr:uid="{00000000-0005-0000-0000-0000BF010000}"/>
    <cellStyle name="Плохой" xfId="38" builtinId="27" customBuiltin="1"/>
    <cellStyle name="Плохой 2" xfId="95" xr:uid="{00000000-0005-0000-0000-0000ED010000}"/>
    <cellStyle name="Пояснение" xfId="39" builtinId="53" customBuiltin="1"/>
    <cellStyle name="Пояснение 2" xfId="96" xr:uid="{00000000-0005-0000-0000-0000EF010000}"/>
    <cellStyle name="Примечание" xfId="40" builtinId="10" customBuiltin="1"/>
    <cellStyle name="Примечание 2" xfId="97" xr:uid="{00000000-0005-0000-0000-0000F1010000}"/>
    <cellStyle name="Процентный" xfId="621" builtinId="5"/>
    <cellStyle name="Процентный 2" xfId="103" xr:uid="{00000000-0005-0000-0000-0000F3010000}"/>
    <cellStyle name="Процентный 3" xfId="104" xr:uid="{00000000-0005-0000-0000-0000F4010000}"/>
    <cellStyle name="Связанная ячейка" xfId="41" builtinId="24" customBuiltin="1"/>
    <cellStyle name="Связанная ячейка 2" xfId="98" xr:uid="{00000000-0005-0000-0000-0000F6010000}"/>
    <cellStyle name="Стиль 1" xfId="105" xr:uid="{00000000-0005-0000-0000-0000F7010000}"/>
    <cellStyle name="Текст предупреждения" xfId="42" builtinId="11" customBuiltin="1"/>
    <cellStyle name="Текст предупреждения 2" xfId="99" xr:uid="{00000000-0005-0000-0000-0000F9010000}"/>
    <cellStyle name="Финансовый 2" xfId="49" xr:uid="{00000000-0005-0000-0000-0000FB010000}"/>
    <cellStyle name="Финансовый 2 10" xfId="451" xr:uid="{00000000-0005-0000-0000-0000FC010000}"/>
    <cellStyle name="Финансовый 2 10 2" xfId="973" xr:uid="{00000000-0005-0000-0000-0000FC010000}"/>
    <cellStyle name="Финансовый 2 11" xfId="624" xr:uid="{00000000-0005-0000-0000-0000FB010000}"/>
    <cellStyle name="Финансовый 2 2" xfId="125" xr:uid="{00000000-0005-0000-0000-0000FD010000}"/>
    <cellStyle name="Финансовый 2 2 2" xfId="246" xr:uid="{00000000-0005-0000-0000-0000FE010000}"/>
    <cellStyle name="Финансовый 2 2 2 2" xfId="247" xr:uid="{00000000-0005-0000-0000-0000FF010000}"/>
    <cellStyle name="Финансовый 2 2 2 2 2" xfId="50" xr:uid="{00000000-0005-0000-0000-000000020000}"/>
    <cellStyle name="Финансовый 2 2 2 2 3" xfId="419" xr:uid="{00000000-0005-0000-0000-000001020000}"/>
    <cellStyle name="Финансовый 2 2 2 2 3 2" xfId="941" xr:uid="{00000000-0005-0000-0000-000001020000}"/>
    <cellStyle name="Финансовый 2 2 2 2 4" xfId="590" xr:uid="{00000000-0005-0000-0000-000002020000}"/>
    <cellStyle name="Финансовый 2 2 2 2 4 2" xfId="1112" xr:uid="{00000000-0005-0000-0000-000002020000}"/>
    <cellStyle name="Финансовый 2 2 2 2 5" xfId="770" xr:uid="{00000000-0005-0000-0000-0000FF010000}"/>
    <cellStyle name="Финансовый 2 2 2 3" xfId="248" xr:uid="{00000000-0005-0000-0000-000003020000}"/>
    <cellStyle name="Финансовый 2 2 2 3 2" xfId="420" xr:uid="{00000000-0005-0000-0000-000004020000}"/>
    <cellStyle name="Финансовый 2 2 2 3 2 2" xfId="942" xr:uid="{00000000-0005-0000-0000-000004020000}"/>
    <cellStyle name="Финансовый 2 2 2 3 3" xfId="591" xr:uid="{00000000-0005-0000-0000-000005020000}"/>
    <cellStyle name="Финансовый 2 2 2 3 3 2" xfId="1113" xr:uid="{00000000-0005-0000-0000-000005020000}"/>
    <cellStyle name="Финансовый 2 2 2 3 4" xfId="771" xr:uid="{00000000-0005-0000-0000-000003020000}"/>
    <cellStyle name="Финансовый 2 2 2 4" xfId="418" xr:uid="{00000000-0005-0000-0000-000006020000}"/>
    <cellStyle name="Финансовый 2 2 2 4 2" xfId="940" xr:uid="{00000000-0005-0000-0000-000006020000}"/>
    <cellStyle name="Финансовый 2 2 2 5" xfId="589" xr:uid="{00000000-0005-0000-0000-000007020000}"/>
    <cellStyle name="Финансовый 2 2 2 5 2" xfId="1111" xr:uid="{00000000-0005-0000-0000-000007020000}"/>
    <cellStyle name="Финансовый 2 2 2 6" xfId="769" xr:uid="{00000000-0005-0000-0000-0000FE010000}"/>
    <cellStyle name="Финансовый 2 2 3" xfId="249" xr:uid="{00000000-0005-0000-0000-000008020000}"/>
    <cellStyle name="Финансовый 2 2 3 2" xfId="421" xr:uid="{00000000-0005-0000-0000-000009020000}"/>
    <cellStyle name="Финансовый 2 2 3 2 2" xfId="943" xr:uid="{00000000-0005-0000-0000-000009020000}"/>
    <cellStyle name="Финансовый 2 2 3 3" xfId="592" xr:uid="{00000000-0005-0000-0000-00000A020000}"/>
    <cellStyle name="Финансовый 2 2 3 3 2" xfId="1114" xr:uid="{00000000-0005-0000-0000-00000A020000}"/>
    <cellStyle name="Финансовый 2 2 3 4" xfId="772" xr:uid="{00000000-0005-0000-0000-000008020000}"/>
    <cellStyle name="Финансовый 2 2 4" xfId="250" xr:uid="{00000000-0005-0000-0000-00000B020000}"/>
    <cellStyle name="Финансовый 2 2 4 2" xfId="422" xr:uid="{00000000-0005-0000-0000-00000C020000}"/>
    <cellStyle name="Финансовый 2 2 4 2 2" xfId="944" xr:uid="{00000000-0005-0000-0000-00000C020000}"/>
    <cellStyle name="Финансовый 2 2 4 3" xfId="593" xr:uid="{00000000-0005-0000-0000-00000D020000}"/>
    <cellStyle name="Финансовый 2 2 4 3 2" xfId="1115" xr:uid="{00000000-0005-0000-0000-00000D020000}"/>
    <cellStyle name="Финансовый 2 2 4 4" xfId="773" xr:uid="{00000000-0005-0000-0000-00000B020000}"/>
    <cellStyle name="Финансовый 2 2 5" xfId="297" xr:uid="{00000000-0005-0000-0000-00000E020000}"/>
    <cellStyle name="Финансовый 2 2 5 2" xfId="819" xr:uid="{00000000-0005-0000-0000-00000E020000}"/>
    <cellStyle name="Финансовый 2 2 6" xfId="468" xr:uid="{00000000-0005-0000-0000-00000F020000}"/>
    <cellStyle name="Финансовый 2 2 6 2" xfId="990" xr:uid="{00000000-0005-0000-0000-00000F020000}"/>
    <cellStyle name="Финансовый 2 2 7" xfId="648" xr:uid="{00000000-0005-0000-0000-0000FD010000}"/>
    <cellStyle name="Финансовый 2 3" xfId="118" xr:uid="{00000000-0005-0000-0000-000010020000}"/>
    <cellStyle name="Финансовый 2 3 2" xfId="251" xr:uid="{00000000-0005-0000-0000-000011020000}"/>
    <cellStyle name="Финансовый 2 3 2 2" xfId="252" xr:uid="{00000000-0005-0000-0000-000012020000}"/>
    <cellStyle name="Финансовый 2 3 2 2 2" xfId="424" xr:uid="{00000000-0005-0000-0000-000013020000}"/>
    <cellStyle name="Финансовый 2 3 2 2 2 2" xfId="946" xr:uid="{00000000-0005-0000-0000-000013020000}"/>
    <cellStyle name="Финансовый 2 3 2 2 3" xfId="595" xr:uid="{00000000-0005-0000-0000-000014020000}"/>
    <cellStyle name="Финансовый 2 3 2 2 3 2" xfId="1117" xr:uid="{00000000-0005-0000-0000-000014020000}"/>
    <cellStyle name="Финансовый 2 3 2 2 4" xfId="775" xr:uid="{00000000-0005-0000-0000-000012020000}"/>
    <cellStyle name="Финансовый 2 3 2 3" xfId="253" xr:uid="{00000000-0005-0000-0000-000015020000}"/>
    <cellStyle name="Финансовый 2 3 2 3 2" xfId="425" xr:uid="{00000000-0005-0000-0000-000016020000}"/>
    <cellStyle name="Финансовый 2 3 2 3 2 2" xfId="947" xr:uid="{00000000-0005-0000-0000-000016020000}"/>
    <cellStyle name="Финансовый 2 3 2 3 3" xfId="596" xr:uid="{00000000-0005-0000-0000-000017020000}"/>
    <cellStyle name="Финансовый 2 3 2 3 3 2" xfId="1118" xr:uid="{00000000-0005-0000-0000-000017020000}"/>
    <cellStyle name="Финансовый 2 3 2 3 4" xfId="776" xr:uid="{00000000-0005-0000-0000-000015020000}"/>
    <cellStyle name="Финансовый 2 3 2 4" xfId="423" xr:uid="{00000000-0005-0000-0000-000018020000}"/>
    <cellStyle name="Финансовый 2 3 2 4 2" xfId="945" xr:uid="{00000000-0005-0000-0000-000018020000}"/>
    <cellStyle name="Финансовый 2 3 2 5" xfId="594" xr:uid="{00000000-0005-0000-0000-000019020000}"/>
    <cellStyle name="Финансовый 2 3 2 5 2" xfId="1116" xr:uid="{00000000-0005-0000-0000-000019020000}"/>
    <cellStyle name="Финансовый 2 3 2 6" xfId="774" xr:uid="{00000000-0005-0000-0000-000011020000}"/>
    <cellStyle name="Финансовый 2 3 3" xfId="254" xr:uid="{00000000-0005-0000-0000-00001A020000}"/>
    <cellStyle name="Финансовый 2 3 3 2" xfId="426" xr:uid="{00000000-0005-0000-0000-00001B020000}"/>
    <cellStyle name="Финансовый 2 3 3 2 2" xfId="948" xr:uid="{00000000-0005-0000-0000-00001B020000}"/>
    <cellStyle name="Финансовый 2 3 3 3" xfId="597" xr:uid="{00000000-0005-0000-0000-00001C020000}"/>
    <cellStyle name="Финансовый 2 3 3 3 2" xfId="1119" xr:uid="{00000000-0005-0000-0000-00001C020000}"/>
    <cellStyle name="Финансовый 2 3 3 4" xfId="777" xr:uid="{00000000-0005-0000-0000-00001A020000}"/>
    <cellStyle name="Финансовый 2 3 4" xfId="255" xr:uid="{00000000-0005-0000-0000-00001D020000}"/>
    <cellStyle name="Финансовый 2 3 4 2" xfId="427" xr:uid="{00000000-0005-0000-0000-00001E020000}"/>
    <cellStyle name="Финансовый 2 3 4 2 2" xfId="949" xr:uid="{00000000-0005-0000-0000-00001E020000}"/>
    <cellStyle name="Финансовый 2 3 4 3" xfId="598" xr:uid="{00000000-0005-0000-0000-00001F020000}"/>
    <cellStyle name="Финансовый 2 3 4 3 2" xfId="1120" xr:uid="{00000000-0005-0000-0000-00001F020000}"/>
    <cellStyle name="Финансовый 2 3 4 4" xfId="778" xr:uid="{00000000-0005-0000-0000-00001D020000}"/>
    <cellStyle name="Финансовый 2 3 5" xfId="290" xr:uid="{00000000-0005-0000-0000-000020020000}"/>
    <cellStyle name="Финансовый 2 3 5 2" xfId="812" xr:uid="{00000000-0005-0000-0000-000020020000}"/>
    <cellStyle name="Финансовый 2 3 6" xfId="461" xr:uid="{00000000-0005-0000-0000-000021020000}"/>
    <cellStyle name="Финансовый 2 3 6 2" xfId="983" xr:uid="{00000000-0005-0000-0000-000021020000}"/>
    <cellStyle name="Финансовый 2 3 7" xfId="641" xr:uid="{00000000-0005-0000-0000-000010020000}"/>
    <cellStyle name="Финансовый 2 4" xfId="256" xr:uid="{00000000-0005-0000-0000-000022020000}"/>
    <cellStyle name="Финансовый 2 4 2" xfId="257" xr:uid="{00000000-0005-0000-0000-000023020000}"/>
    <cellStyle name="Финансовый 2 4 2 2" xfId="429" xr:uid="{00000000-0005-0000-0000-000024020000}"/>
    <cellStyle name="Финансовый 2 4 2 2 2" xfId="951" xr:uid="{00000000-0005-0000-0000-000024020000}"/>
    <cellStyle name="Финансовый 2 4 2 3" xfId="600" xr:uid="{00000000-0005-0000-0000-000025020000}"/>
    <cellStyle name="Финансовый 2 4 2 3 2" xfId="1122" xr:uid="{00000000-0005-0000-0000-000025020000}"/>
    <cellStyle name="Финансовый 2 4 2 4" xfId="780" xr:uid="{00000000-0005-0000-0000-000023020000}"/>
    <cellStyle name="Финансовый 2 4 3" xfId="258" xr:uid="{00000000-0005-0000-0000-000026020000}"/>
    <cellStyle name="Финансовый 2 4 3 2" xfId="430" xr:uid="{00000000-0005-0000-0000-000027020000}"/>
    <cellStyle name="Финансовый 2 4 3 2 2" xfId="952" xr:uid="{00000000-0005-0000-0000-000027020000}"/>
    <cellStyle name="Финансовый 2 4 3 3" xfId="601" xr:uid="{00000000-0005-0000-0000-000028020000}"/>
    <cellStyle name="Финансовый 2 4 3 3 2" xfId="1123" xr:uid="{00000000-0005-0000-0000-000028020000}"/>
    <cellStyle name="Финансовый 2 4 3 4" xfId="781" xr:uid="{00000000-0005-0000-0000-000026020000}"/>
    <cellStyle name="Финансовый 2 4 4" xfId="428" xr:uid="{00000000-0005-0000-0000-000029020000}"/>
    <cellStyle name="Финансовый 2 4 4 2" xfId="950" xr:uid="{00000000-0005-0000-0000-000029020000}"/>
    <cellStyle name="Финансовый 2 4 5" xfId="599" xr:uid="{00000000-0005-0000-0000-00002A020000}"/>
    <cellStyle name="Финансовый 2 4 5 2" xfId="1121" xr:uid="{00000000-0005-0000-0000-00002A020000}"/>
    <cellStyle name="Финансовый 2 4 6" xfId="779" xr:uid="{00000000-0005-0000-0000-000022020000}"/>
    <cellStyle name="Финансовый 2 5" xfId="259" xr:uid="{00000000-0005-0000-0000-00002B020000}"/>
    <cellStyle name="Финансовый 2 5 2" xfId="431" xr:uid="{00000000-0005-0000-0000-00002C020000}"/>
    <cellStyle name="Финансовый 2 5 2 2" xfId="953" xr:uid="{00000000-0005-0000-0000-00002C020000}"/>
    <cellStyle name="Финансовый 2 5 3" xfId="602" xr:uid="{00000000-0005-0000-0000-00002D020000}"/>
    <cellStyle name="Финансовый 2 5 3 2" xfId="1124" xr:uid="{00000000-0005-0000-0000-00002D020000}"/>
    <cellStyle name="Финансовый 2 5 4" xfId="782" xr:uid="{00000000-0005-0000-0000-00002B020000}"/>
    <cellStyle name="Финансовый 2 6" xfId="260" xr:uid="{00000000-0005-0000-0000-00002E020000}"/>
    <cellStyle name="Финансовый 2 6 2" xfId="432" xr:uid="{00000000-0005-0000-0000-00002F020000}"/>
    <cellStyle name="Финансовый 2 6 2 2" xfId="954" xr:uid="{00000000-0005-0000-0000-00002F020000}"/>
    <cellStyle name="Финансовый 2 6 3" xfId="603" xr:uid="{00000000-0005-0000-0000-000030020000}"/>
    <cellStyle name="Финансовый 2 6 3 2" xfId="1125" xr:uid="{00000000-0005-0000-0000-000030020000}"/>
    <cellStyle name="Финансовый 2 6 4" xfId="783" xr:uid="{00000000-0005-0000-0000-00002E020000}"/>
    <cellStyle name="Финансовый 2 7" xfId="261" xr:uid="{00000000-0005-0000-0000-000031020000}"/>
    <cellStyle name="Финансовый 2 7 2" xfId="433" xr:uid="{00000000-0005-0000-0000-000032020000}"/>
    <cellStyle name="Финансовый 2 7 2 2" xfId="955" xr:uid="{00000000-0005-0000-0000-000032020000}"/>
    <cellStyle name="Финансовый 2 7 3" xfId="604" xr:uid="{00000000-0005-0000-0000-000033020000}"/>
    <cellStyle name="Финансовый 2 7 3 2" xfId="1126" xr:uid="{00000000-0005-0000-0000-000033020000}"/>
    <cellStyle name="Финансовый 2 7 4" xfId="784" xr:uid="{00000000-0005-0000-0000-000031020000}"/>
    <cellStyle name="Финансовый 2 8" xfId="107" xr:uid="{00000000-0005-0000-0000-000034020000}"/>
    <cellStyle name="Финансовый 2 8 2" xfId="631" xr:uid="{00000000-0005-0000-0000-000034020000}"/>
    <cellStyle name="Финансовый 2 9" xfId="280" xr:uid="{00000000-0005-0000-0000-000035020000}"/>
    <cellStyle name="Финансовый 2 9 2" xfId="802" xr:uid="{00000000-0005-0000-0000-000035020000}"/>
    <cellStyle name="Финансовый 3" xfId="51" xr:uid="{00000000-0005-0000-0000-000036020000}"/>
    <cellStyle name="Финансовый 3 10" xfId="452" xr:uid="{00000000-0005-0000-0000-000037020000}"/>
    <cellStyle name="Финансовый 3 10 2" xfId="974" xr:uid="{00000000-0005-0000-0000-000037020000}"/>
    <cellStyle name="Финансовый 3 11" xfId="625" xr:uid="{00000000-0005-0000-0000-000036020000}"/>
    <cellStyle name="Финансовый 3 2" xfId="126" xr:uid="{00000000-0005-0000-0000-000038020000}"/>
    <cellStyle name="Финансовый 3 2 2" xfId="262" xr:uid="{00000000-0005-0000-0000-000039020000}"/>
    <cellStyle name="Финансовый 3 2 2 2" xfId="263" xr:uid="{00000000-0005-0000-0000-00003A020000}"/>
    <cellStyle name="Финансовый 3 2 2 2 2" xfId="435" xr:uid="{00000000-0005-0000-0000-00003B020000}"/>
    <cellStyle name="Финансовый 3 2 2 2 2 2" xfId="957" xr:uid="{00000000-0005-0000-0000-00003B020000}"/>
    <cellStyle name="Финансовый 3 2 2 2 3" xfId="606" xr:uid="{00000000-0005-0000-0000-00003C020000}"/>
    <cellStyle name="Финансовый 3 2 2 2 3 2" xfId="1128" xr:uid="{00000000-0005-0000-0000-00003C020000}"/>
    <cellStyle name="Финансовый 3 2 2 2 4" xfId="786" xr:uid="{00000000-0005-0000-0000-00003A020000}"/>
    <cellStyle name="Финансовый 3 2 2 3" xfId="264" xr:uid="{00000000-0005-0000-0000-00003D020000}"/>
    <cellStyle name="Финансовый 3 2 2 3 2" xfId="436" xr:uid="{00000000-0005-0000-0000-00003E020000}"/>
    <cellStyle name="Финансовый 3 2 2 3 2 2" xfId="958" xr:uid="{00000000-0005-0000-0000-00003E020000}"/>
    <cellStyle name="Финансовый 3 2 2 3 3" xfId="607" xr:uid="{00000000-0005-0000-0000-00003F020000}"/>
    <cellStyle name="Финансовый 3 2 2 3 3 2" xfId="1129" xr:uid="{00000000-0005-0000-0000-00003F020000}"/>
    <cellStyle name="Финансовый 3 2 2 3 4" xfId="787" xr:uid="{00000000-0005-0000-0000-00003D020000}"/>
    <cellStyle name="Финансовый 3 2 2 4" xfId="434" xr:uid="{00000000-0005-0000-0000-000040020000}"/>
    <cellStyle name="Финансовый 3 2 2 4 2" xfId="956" xr:uid="{00000000-0005-0000-0000-000040020000}"/>
    <cellStyle name="Финансовый 3 2 2 5" xfId="605" xr:uid="{00000000-0005-0000-0000-000041020000}"/>
    <cellStyle name="Финансовый 3 2 2 5 2" xfId="1127" xr:uid="{00000000-0005-0000-0000-000041020000}"/>
    <cellStyle name="Финансовый 3 2 2 6" xfId="785" xr:uid="{00000000-0005-0000-0000-000039020000}"/>
    <cellStyle name="Финансовый 3 2 3" xfId="265" xr:uid="{00000000-0005-0000-0000-000042020000}"/>
    <cellStyle name="Финансовый 3 2 3 2" xfId="437" xr:uid="{00000000-0005-0000-0000-000043020000}"/>
    <cellStyle name="Финансовый 3 2 3 2 2" xfId="959" xr:uid="{00000000-0005-0000-0000-000043020000}"/>
    <cellStyle name="Финансовый 3 2 3 3" xfId="608" xr:uid="{00000000-0005-0000-0000-000044020000}"/>
    <cellStyle name="Финансовый 3 2 3 3 2" xfId="1130" xr:uid="{00000000-0005-0000-0000-000044020000}"/>
    <cellStyle name="Финансовый 3 2 3 4" xfId="788" xr:uid="{00000000-0005-0000-0000-000042020000}"/>
    <cellStyle name="Финансовый 3 2 4" xfId="266" xr:uid="{00000000-0005-0000-0000-000045020000}"/>
    <cellStyle name="Финансовый 3 2 4 2" xfId="438" xr:uid="{00000000-0005-0000-0000-000046020000}"/>
    <cellStyle name="Финансовый 3 2 4 2 2" xfId="960" xr:uid="{00000000-0005-0000-0000-000046020000}"/>
    <cellStyle name="Финансовый 3 2 4 3" xfId="609" xr:uid="{00000000-0005-0000-0000-000047020000}"/>
    <cellStyle name="Финансовый 3 2 4 3 2" xfId="1131" xr:uid="{00000000-0005-0000-0000-000047020000}"/>
    <cellStyle name="Финансовый 3 2 4 4" xfId="789" xr:uid="{00000000-0005-0000-0000-000045020000}"/>
    <cellStyle name="Финансовый 3 2 5" xfId="298" xr:uid="{00000000-0005-0000-0000-000048020000}"/>
    <cellStyle name="Финансовый 3 2 5 2" xfId="820" xr:uid="{00000000-0005-0000-0000-000048020000}"/>
    <cellStyle name="Финансовый 3 2 6" xfId="469" xr:uid="{00000000-0005-0000-0000-000049020000}"/>
    <cellStyle name="Финансовый 3 2 6 2" xfId="991" xr:uid="{00000000-0005-0000-0000-000049020000}"/>
    <cellStyle name="Финансовый 3 2 7" xfId="649" xr:uid="{00000000-0005-0000-0000-000038020000}"/>
    <cellStyle name="Финансовый 3 3" xfId="119" xr:uid="{00000000-0005-0000-0000-00004A020000}"/>
    <cellStyle name="Финансовый 3 3 2" xfId="267" xr:uid="{00000000-0005-0000-0000-00004B020000}"/>
    <cellStyle name="Финансовый 3 3 2 2" xfId="268" xr:uid="{00000000-0005-0000-0000-00004C020000}"/>
    <cellStyle name="Финансовый 3 3 2 2 2" xfId="440" xr:uid="{00000000-0005-0000-0000-00004D020000}"/>
    <cellStyle name="Финансовый 3 3 2 2 2 2" xfId="962" xr:uid="{00000000-0005-0000-0000-00004D020000}"/>
    <cellStyle name="Финансовый 3 3 2 2 3" xfId="611" xr:uid="{00000000-0005-0000-0000-00004E020000}"/>
    <cellStyle name="Финансовый 3 3 2 2 3 2" xfId="1133" xr:uid="{00000000-0005-0000-0000-00004E020000}"/>
    <cellStyle name="Финансовый 3 3 2 2 4" xfId="791" xr:uid="{00000000-0005-0000-0000-00004C020000}"/>
    <cellStyle name="Финансовый 3 3 2 3" xfId="269" xr:uid="{00000000-0005-0000-0000-00004F020000}"/>
    <cellStyle name="Финансовый 3 3 2 3 2" xfId="441" xr:uid="{00000000-0005-0000-0000-000050020000}"/>
    <cellStyle name="Финансовый 3 3 2 3 2 2" xfId="963" xr:uid="{00000000-0005-0000-0000-000050020000}"/>
    <cellStyle name="Финансовый 3 3 2 3 3" xfId="612" xr:uid="{00000000-0005-0000-0000-000051020000}"/>
    <cellStyle name="Финансовый 3 3 2 3 3 2" xfId="1134" xr:uid="{00000000-0005-0000-0000-000051020000}"/>
    <cellStyle name="Финансовый 3 3 2 3 4" xfId="792" xr:uid="{00000000-0005-0000-0000-00004F020000}"/>
    <cellStyle name="Финансовый 3 3 2 4" xfId="439" xr:uid="{00000000-0005-0000-0000-000052020000}"/>
    <cellStyle name="Финансовый 3 3 2 4 2" xfId="961" xr:uid="{00000000-0005-0000-0000-000052020000}"/>
    <cellStyle name="Финансовый 3 3 2 5" xfId="610" xr:uid="{00000000-0005-0000-0000-000053020000}"/>
    <cellStyle name="Финансовый 3 3 2 5 2" xfId="1132" xr:uid="{00000000-0005-0000-0000-000053020000}"/>
    <cellStyle name="Финансовый 3 3 2 6" xfId="790" xr:uid="{00000000-0005-0000-0000-00004B020000}"/>
    <cellStyle name="Финансовый 3 3 3" xfId="270" xr:uid="{00000000-0005-0000-0000-000054020000}"/>
    <cellStyle name="Финансовый 3 3 3 2" xfId="442" xr:uid="{00000000-0005-0000-0000-000055020000}"/>
    <cellStyle name="Финансовый 3 3 3 2 2" xfId="964" xr:uid="{00000000-0005-0000-0000-000055020000}"/>
    <cellStyle name="Финансовый 3 3 3 3" xfId="613" xr:uid="{00000000-0005-0000-0000-000056020000}"/>
    <cellStyle name="Финансовый 3 3 3 3 2" xfId="1135" xr:uid="{00000000-0005-0000-0000-000056020000}"/>
    <cellStyle name="Финансовый 3 3 3 4" xfId="793" xr:uid="{00000000-0005-0000-0000-000054020000}"/>
    <cellStyle name="Финансовый 3 3 4" xfId="271" xr:uid="{00000000-0005-0000-0000-000057020000}"/>
    <cellStyle name="Финансовый 3 3 4 2" xfId="443" xr:uid="{00000000-0005-0000-0000-000058020000}"/>
    <cellStyle name="Финансовый 3 3 4 2 2" xfId="965" xr:uid="{00000000-0005-0000-0000-000058020000}"/>
    <cellStyle name="Финансовый 3 3 4 3" xfId="614" xr:uid="{00000000-0005-0000-0000-000059020000}"/>
    <cellStyle name="Финансовый 3 3 4 3 2" xfId="1136" xr:uid="{00000000-0005-0000-0000-000059020000}"/>
    <cellStyle name="Финансовый 3 3 4 4" xfId="794" xr:uid="{00000000-0005-0000-0000-000057020000}"/>
    <cellStyle name="Финансовый 3 3 5" xfId="291" xr:uid="{00000000-0005-0000-0000-00005A020000}"/>
    <cellStyle name="Финансовый 3 3 5 2" xfId="813" xr:uid="{00000000-0005-0000-0000-00005A020000}"/>
    <cellStyle name="Финансовый 3 3 6" xfId="462" xr:uid="{00000000-0005-0000-0000-00005B020000}"/>
    <cellStyle name="Финансовый 3 3 6 2" xfId="984" xr:uid="{00000000-0005-0000-0000-00005B020000}"/>
    <cellStyle name="Финансовый 3 3 7" xfId="642" xr:uid="{00000000-0005-0000-0000-00004A020000}"/>
    <cellStyle name="Финансовый 3 4" xfId="272" xr:uid="{00000000-0005-0000-0000-00005C020000}"/>
    <cellStyle name="Финансовый 3 4 2" xfId="273" xr:uid="{00000000-0005-0000-0000-00005D020000}"/>
    <cellStyle name="Финансовый 3 4 2 2" xfId="445" xr:uid="{00000000-0005-0000-0000-00005E020000}"/>
    <cellStyle name="Финансовый 3 4 2 2 2" xfId="967" xr:uid="{00000000-0005-0000-0000-00005E020000}"/>
    <cellStyle name="Финансовый 3 4 2 3" xfId="616" xr:uid="{00000000-0005-0000-0000-00005F020000}"/>
    <cellStyle name="Финансовый 3 4 2 3 2" xfId="1138" xr:uid="{00000000-0005-0000-0000-00005F020000}"/>
    <cellStyle name="Финансовый 3 4 2 4" xfId="796" xr:uid="{00000000-0005-0000-0000-00005D020000}"/>
    <cellStyle name="Финансовый 3 4 3" xfId="274" xr:uid="{00000000-0005-0000-0000-000060020000}"/>
    <cellStyle name="Финансовый 3 4 3 2" xfId="446" xr:uid="{00000000-0005-0000-0000-000061020000}"/>
    <cellStyle name="Финансовый 3 4 3 2 2" xfId="968" xr:uid="{00000000-0005-0000-0000-000061020000}"/>
    <cellStyle name="Финансовый 3 4 3 3" xfId="617" xr:uid="{00000000-0005-0000-0000-000062020000}"/>
    <cellStyle name="Финансовый 3 4 3 3 2" xfId="1139" xr:uid="{00000000-0005-0000-0000-000062020000}"/>
    <cellStyle name="Финансовый 3 4 3 4" xfId="797" xr:uid="{00000000-0005-0000-0000-000060020000}"/>
    <cellStyle name="Финансовый 3 4 4" xfId="444" xr:uid="{00000000-0005-0000-0000-000063020000}"/>
    <cellStyle name="Финансовый 3 4 4 2" xfId="966" xr:uid="{00000000-0005-0000-0000-000063020000}"/>
    <cellStyle name="Финансовый 3 4 5" xfId="615" xr:uid="{00000000-0005-0000-0000-000064020000}"/>
    <cellStyle name="Финансовый 3 4 5 2" xfId="1137" xr:uid="{00000000-0005-0000-0000-000064020000}"/>
    <cellStyle name="Финансовый 3 4 6" xfId="795" xr:uid="{00000000-0005-0000-0000-00005C020000}"/>
    <cellStyle name="Финансовый 3 5" xfId="275" xr:uid="{00000000-0005-0000-0000-000065020000}"/>
    <cellStyle name="Финансовый 3 5 2" xfId="447" xr:uid="{00000000-0005-0000-0000-000066020000}"/>
    <cellStyle name="Финансовый 3 5 2 2" xfId="969" xr:uid="{00000000-0005-0000-0000-000066020000}"/>
    <cellStyle name="Финансовый 3 5 3" xfId="618" xr:uid="{00000000-0005-0000-0000-000067020000}"/>
    <cellStyle name="Финансовый 3 5 3 2" xfId="1140" xr:uid="{00000000-0005-0000-0000-000067020000}"/>
    <cellStyle name="Финансовый 3 5 4" xfId="798" xr:uid="{00000000-0005-0000-0000-000065020000}"/>
    <cellStyle name="Финансовый 3 6" xfId="276" xr:uid="{00000000-0005-0000-0000-000068020000}"/>
    <cellStyle name="Финансовый 3 6 2" xfId="448" xr:uid="{00000000-0005-0000-0000-000069020000}"/>
    <cellStyle name="Финансовый 3 6 2 2" xfId="970" xr:uid="{00000000-0005-0000-0000-000069020000}"/>
    <cellStyle name="Финансовый 3 6 3" xfId="619" xr:uid="{00000000-0005-0000-0000-00006A020000}"/>
    <cellStyle name="Финансовый 3 6 3 2" xfId="1141" xr:uid="{00000000-0005-0000-0000-00006A020000}"/>
    <cellStyle name="Финансовый 3 6 4" xfId="799" xr:uid="{00000000-0005-0000-0000-000068020000}"/>
    <cellStyle name="Финансовый 3 7" xfId="277" xr:uid="{00000000-0005-0000-0000-00006B020000}"/>
    <cellStyle name="Финансовый 3 7 2" xfId="449" xr:uid="{00000000-0005-0000-0000-00006C020000}"/>
    <cellStyle name="Финансовый 3 7 2 2" xfId="971" xr:uid="{00000000-0005-0000-0000-00006C020000}"/>
    <cellStyle name="Финансовый 3 7 3" xfId="620" xr:uid="{00000000-0005-0000-0000-00006D020000}"/>
    <cellStyle name="Финансовый 3 7 3 2" xfId="1142" xr:uid="{00000000-0005-0000-0000-00006D020000}"/>
    <cellStyle name="Финансовый 3 7 4" xfId="800" xr:uid="{00000000-0005-0000-0000-00006B020000}"/>
    <cellStyle name="Финансовый 3 8" xfId="108" xr:uid="{00000000-0005-0000-0000-00006E020000}"/>
    <cellStyle name="Финансовый 3 8 2" xfId="632" xr:uid="{00000000-0005-0000-0000-00006E020000}"/>
    <cellStyle name="Финансовый 3 9" xfId="281" xr:uid="{00000000-0005-0000-0000-00006F020000}"/>
    <cellStyle name="Финансовый 3 9 2" xfId="803" xr:uid="{00000000-0005-0000-0000-00006F020000}"/>
    <cellStyle name="Финансовый 4" xfId="1144" xr:uid="{00000000-0005-0000-0000-000070020000}"/>
    <cellStyle name="Финансовый 5" xfId="1143" xr:uid="{00000000-0005-0000-0000-00000B040000}"/>
    <cellStyle name="Хороший" xfId="43" builtinId="26" customBuiltin="1"/>
    <cellStyle name="Хороший 2" xfId="100" xr:uid="{00000000-0005-0000-0000-000071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6AC65-8C4E-4A2E-B1BD-797A42730897}">
  <sheetPr>
    <pageSetUpPr fitToPage="1"/>
  </sheetPr>
  <dimension ref="A1:H468"/>
  <sheetViews>
    <sheetView tabSelected="1" zoomScale="80" zoomScaleNormal="80" zoomScaleSheetLayoutView="80" workbookViewId="0">
      <selection activeCell="H16" sqref="H16"/>
    </sheetView>
  </sheetViews>
  <sheetFormatPr defaultColWidth="9" defaultRowHeight="15.75" x14ac:dyDescent="0.25"/>
  <cols>
    <col min="1" max="1" width="8.875" style="1" customWidth="1"/>
    <col min="2" max="2" width="74.625" style="2" customWidth="1"/>
    <col min="3" max="3" width="10.75" style="3" customWidth="1"/>
    <col min="4" max="4" width="12.125" style="3" customWidth="1"/>
    <col min="5" max="6" width="12.125" style="4" customWidth="1"/>
    <col min="7" max="7" width="12.125" style="5" customWidth="1"/>
    <col min="8" max="8" width="30.75" style="5" customWidth="1"/>
    <col min="9" max="16384" width="9" style="5"/>
  </cols>
  <sheetData>
    <row r="1" spans="1:8" ht="15.6" customHeight="1" x14ac:dyDescent="0.25">
      <c r="H1" s="42" t="s">
        <v>649</v>
      </c>
    </row>
    <row r="2" spans="1:8" ht="15.6" customHeight="1" x14ac:dyDescent="0.25">
      <c r="H2" s="42" t="s">
        <v>0</v>
      </c>
    </row>
    <row r="3" spans="1:8" ht="18.75" x14ac:dyDescent="0.3">
      <c r="H3" s="43" t="s">
        <v>650</v>
      </c>
    </row>
    <row r="4" spans="1:8" ht="21.75" customHeight="1" x14ac:dyDescent="0.25">
      <c r="H4" s="51"/>
    </row>
    <row r="5" spans="1:8" ht="18.75" x14ac:dyDescent="0.25">
      <c r="H5" s="51"/>
    </row>
    <row r="6" spans="1:8" ht="31.15" customHeight="1" x14ac:dyDescent="0.25">
      <c r="A6" s="45" t="s">
        <v>651</v>
      </c>
      <c r="B6" s="45"/>
      <c r="C6" s="45"/>
      <c r="D6" s="45"/>
      <c r="E6" s="45"/>
      <c r="F6" s="45"/>
      <c r="G6" s="45"/>
      <c r="H6" s="45"/>
    </row>
    <row r="7" spans="1:8" ht="31.15" customHeight="1" x14ac:dyDescent="0.25">
      <c r="A7" s="46"/>
      <c r="B7" s="46"/>
      <c r="C7" s="46"/>
      <c r="D7" s="46"/>
      <c r="E7" s="46"/>
      <c r="F7" s="46"/>
      <c r="G7" s="46"/>
      <c r="H7" s="46"/>
    </row>
    <row r="8" spans="1:8" ht="25.5" customHeight="1" x14ac:dyDescent="0.25">
      <c r="C8" s="48" t="s">
        <v>740</v>
      </c>
      <c r="D8" s="48"/>
      <c r="E8" s="48"/>
    </row>
    <row r="9" spans="1:8" ht="31.15" customHeight="1" x14ac:dyDescent="0.25">
      <c r="A9" s="49" t="s">
        <v>728</v>
      </c>
      <c r="B9" s="49"/>
      <c r="C9" s="49"/>
      <c r="D9" s="49"/>
      <c r="E9" s="49"/>
      <c r="F9" s="49"/>
      <c r="G9" s="49"/>
      <c r="H9" s="49"/>
    </row>
    <row r="10" spans="1:8" ht="31.15" customHeight="1" x14ac:dyDescent="0.25">
      <c r="A10" s="50" t="s">
        <v>729</v>
      </c>
      <c r="B10" s="50"/>
      <c r="C10" s="50"/>
      <c r="D10" s="50"/>
      <c r="E10" s="50"/>
      <c r="F10" s="50"/>
      <c r="G10" s="50"/>
      <c r="H10" s="50"/>
    </row>
    <row r="11" spans="1:8" ht="31.15" customHeight="1" x14ac:dyDescent="0.25">
      <c r="A11" s="49" t="s">
        <v>653</v>
      </c>
      <c r="B11" s="49"/>
      <c r="C11" s="49"/>
      <c r="D11" s="49"/>
      <c r="E11" s="49"/>
      <c r="F11" s="49"/>
      <c r="G11" s="49"/>
      <c r="H11" s="49"/>
    </row>
    <row r="12" spans="1:8" ht="30" customHeight="1" x14ac:dyDescent="0.25">
      <c r="A12" s="39" t="s">
        <v>730</v>
      </c>
      <c r="B12" s="39"/>
    </row>
    <row r="13" spans="1:8" ht="18.75" x14ac:dyDescent="0.25">
      <c r="B13" s="40"/>
    </row>
    <row r="14" spans="1:8" ht="24" customHeight="1" x14ac:dyDescent="0.25">
      <c r="A14" s="47" t="s">
        <v>731</v>
      </c>
      <c r="B14" s="47"/>
      <c r="C14" s="47"/>
      <c r="D14" s="47"/>
      <c r="E14" s="47"/>
      <c r="F14" s="47"/>
      <c r="G14" s="47"/>
      <c r="H14" s="47"/>
    </row>
    <row r="15" spans="1:8" ht="27" customHeight="1" x14ac:dyDescent="0.25">
      <c r="A15" s="41" t="s">
        <v>732</v>
      </c>
      <c r="B15" s="41"/>
    </row>
    <row r="16" spans="1:8" x14ac:dyDescent="0.25">
      <c r="A16" s="5"/>
      <c r="B16" s="5"/>
      <c r="C16" s="5"/>
      <c r="D16" s="5"/>
      <c r="E16" s="5"/>
      <c r="F16" s="5"/>
    </row>
    <row r="17" spans="1:8" x14ac:dyDescent="0.25">
      <c r="A17" s="5"/>
      <c r="B17" s="5"/>
      <c r="C17" s="5"/>
      <c r="D17" s="5"/>
      <c r="E17" s="5"/>
      <c r="F17" s="5"/>
    </row>
    <row r="18" spans="1:8" ht="18.75" customHeight="1" x14ac:dyDescent="0.25">
      <c r="A18" s="44" t="s">
        <v>102</v>
      </c>
      <c r="B18" s="44"/>
      <c r="C18" s="44"/>
      <c r="D18" s="44"/>
      <c r="E18" s="44"/>
      <c r="F18" s="44"/>
      <c r="G18" s="44"/>
      <c r="H18" s="44"/>
    </row>
    <row r="19" spans="1:8" ht="35.25" customHeight="1" x14ac:dyDescent="0.25">
      <c r="A19" s="52" t="s">
        <v>696</v>
      </c>
      <c r="B19" s="53" t="s">
        <v>31</v>
      </c>
      <c r="C19" s="54" t="s">
        <v>103</v>
      </c>
      <c r="D19" s="54" t="s">
        <v>657</v>
      </c>
      <c r="E19" s="54"/>
      <c r="F19" s="54" t="s">
        <v>648</v>
      </c>
      <c r="G19" s="54"/>
      <c r="H19" s="55" t="s">
        <v>2</v>
      </c>
    </row>
    <row r="20" spans="1:8" ht="59.25" customHeight="1" x14ac:dyDescent="0.25">
      <c r="A20" s="52"/>
      <c r="B20" s="53"/>
      <c r="C20" s="54"/>
      <c r="D20" s="22" t="s">
        <v>646</v>
      </c>
      <c r="E20" s="22" t="s">
        <v>741</v>
      </c>
      <c r="F20" s="22" t="s">
        <v>647</v>
      </c>
      <c r="G20" s="22" t="s">
        <v>645</v>
      </c>
      <c r="H20" s="55"/>
    </row>
    <row r="21" spans="1:8" s="59" customFormat="1" x14ac:dyDescent="0.25">
      <c r="A21" s="56">
        <v>1</v>
      </c>
      <c r="B21" s="57">
        <v>2</v>
      </c>
      <c r="C21" s="23">
        <v>3</v>
      </c>
      <c r="D21" s="23">
        <v>4</v>
      </c>
      <c r="E21" s="24">
        <v>5</v>
      </c>
      <c r="F21" s="24" t="s">
        <v>644</v>
      </c>
      <c r="G21" s="23">
        <v>7</v>
      </c>
      <c r="H21" s="58">
        <v>8</v>
      </c>
    </row>
    <row r="22" spans="1:8" s="6" customFormat="1" ht="18.75" x14ac:dyDescent="0.25">
      <c r="A22" s="60" t="s">
        <v>697</v>
      </c>
      <c r="B22" s="60"/>
      <c r="C22" s="60"/>
      <c r="D22" s="60"/>
      <c r="E22" s="60"/>
      <c r="F22" s="60"/>
      <c r="G22" s="60"/>
      <c r="H22" s="60"/>
    </row>
    <row r="23" spans="1:8" s="6" customFormat="1" x14ac:dyDescent="0.25">
      <c r="A23" s="28" t="s">
        <v>32</v>
      </c>
      <c r="B23" s="61" t="s">
        <v>658</v>
      </c>
      <c r="C23" s="27" t="s">
        <v>721</v>
      </c>
      <c r="D23" s="10">
        <v>12746.908526830252</v>
      </c>
      <c r="E23" s="26">
        <v>9113.2898023800008</v>
      </c>
      <c r="F23" s="8">
        <f>IF(D23="нд","нд",E23-D23)</f>
        <v>-3633.6187244502507</v>
      </c>
      <c r="G23" s="9">
        <f>IF(D23="нд","нд",E23/D23-1)</f>
        <v>-0.28505882165876151</v>
      </c>
      <c r="H23" s="15" t="s">
        <v>652</v>
      </c>
    </row>
    <row r="24" spans="1:8" s="6" customFormat="1" x14ac:dyDescent="0.25">
      <c r="A24" s="28" t="s">
        <v>33</v>
      </c>
      <c r="B24" s="62" t="s">
        <v>104</v>
      </c>
      <c r="C24" s="27" t="s">
        <v>721</v>
      </c>
      <c r="D24" s="26" t="s">
        <v>652</v>
      </c>
      <c r="E24" s="26" t="s">
        <v>652</v>
      </c>
      <c r="F24" s="8" t="str">
        <f>IF(D24="нд","нд",E24-D24)</f>
        <v>нд</v>
      </c>
      <c r="G24" s="9" t="str">
        <f t="shared" ref="G24:G87" si="0">IF(D24="нд","нд",E24/D24-1)</f>
        <v>нд</v>
      </c>
      <c r="H24" s="15" t="s">
        <v>652</v>
      </c>
    </row>
    <row r="25" spans="1:8" s="6" customFormat="1" ht="31.5" x14ac:dyDescent="0.25">
      <c r="A25" s="28" t="s">
        <v>35</v>
      </c>
      <c r="B25" s="63" t="s">
        <v>105</v>
      </c>
      <c r="C25" s="27" t="s">
        <v>721</v>
      </c>
      <c r="D25" s="26" t="s">
        <v>652</v>
      </c>
      <c r="E25" s="26" t="s">
        <v>652</v>
      </c>
      <c r="F25" s="8" t="str">
        <f t="shared" ref="F25:F87" si="1">IF(D25="нд","нд",E25-D25)</f>
        <v>нд</v>
      </c>
      <c r="G25" s="9" t="str">
        <f t="shared" si="0"/>
        <v>нд</v>
      </c>
      <c r="H25" s="15" t="s">
        <v>652</v>
      </c>
    </row>
    <row r="26" spans="1:8" s="6" customFormat="1" ht="31.5" x14ac:dyDescent="0.25">
      <c r="A26" s="28" t="s">
        <v>48</v>
      </c>
      <c r="B26" s="63" t="s">
        <v>106</v>
      </c>
      <c r="C26" s="27" t="s">
        <v>721</v>
      </c>
      <c r="D26" s="26" t="s">
        <v>652</v>
      </c>
      <c r="E26" s="26" t="s">
        <v>652</v>
      </c>
      <c r="F26" s="8" t="str">
        <f t="shared" si="1"/>
        <v>нд</v>
      </c>
      <c r="G26" s="9" t="str">
        <f t="shared" si="0"/>
        <v>нд</v>
      </c>
      <c r="H26" s="15" t="s">
        <v>652</v>
      </c>
    </row>
    <row r="27" spans="1:8" s="6" customFormat="1" ht="31.5" x14ac:dyDescent="0.25">
      <c r="A27" s="28" t="s">
        <v>49</v>
      </c>
      <c r="B27" s="63" t="s">
        <v>107</v>
      </c>
      <c r="C27" s="27" t="s">
        <v>721</v>
      </c>
      <c r="D27" s="26" t="s">
        <v>652</v>
      </c>
      <c r="E27" s="26" t="s">
        <v>652</v>
      </c>
      <c r="F27" s="8" t="str">
        <f t="shared" si="1"/>
        <v>нд</v>
      </c>
      <c r="G27" s="9" t="str">
        <f t="shared" si="0"/>
        <v>нд</v>
      </c>
      <c r="H27" s="15" t="s">
        <v>652</v>
      </c>
    </row>
    <row r="28" spans="1:8" s="6" customFormat="1" x14ac:dyDescent="0.25">
      <c r="A28" s="28" t="s">
        <v>51</v>
      </c>
      <c r="B28" s="62" t="s">
        <v>108</v>
      </c>
      <c r="C28" s="27" t="s">
        <v>721</v>
      </c>
      <c r="D28" s="26" t="s">
        <v>652</v>
      </c>
      <c r="E28" s="26" t="s">
        <v>652</v>
      </c>
      <c r="F28" s="8" t="str">
        <f t="shared" si="1"/>
        <v>нд</v>
      </c>
      <c r="G28" s="9" t="str">
        <f t="shared" si="0"/>
        <v>нд</v>
      </c>
      <c r="H28" s="15" t="s">
        <v>652</v>
      </c>
    </row>
    <row r="29" spans="1:8" s="6" customFormat="1" x14ac:dyDescent="0.25">
      <c r="A29" s="28" t="s">
        <v>74</v>
      </c>
      <c r="B29" s="62" t="s">
        <v>109</v>
      </c>
      <c r="C29" s="27" t="s">
        <v>721</v>
      </c>
      <c r="D29" s="10">
        <v>10944.493128929998</v>
      </c>
      <c r="E29" s="26">
        <v>8476.1341016300012</v>
      </c>
      <c r="F29" s="8">
        <f t="shared" si="1"/>
        <v>-2468.3590272999973</v>
      </c>
      <c r="G29" s="9">
        <f t="shared" si="0"/>
        <v>-0.22553433934508027</v>
      </c>
      <c r="H29" s="15" t="s">
        <v>652</v>
      </c>
    </row>
    <row r="30" spans="1:8" s="6" customFormat="1" x14ac:dyDescent="0.25">
      <c r="A30" s="28" t="s">
        <v>75</v>
      </c>
      <c r="B30" s="62" t="s">
        <v>110</v>
      </c>
      <c r="C30" s="27" t="s">
        <v>721</v>
      </c>
      <c r="D30" s="26" t="s">
        <v>652</v>
      </c>
      <c r="E30" s="26" t="s">
        <v>652</v>
      </c>
      <c r="F30" s="8" t="str">
        <f t="shared" si="1"/>
        <v>нд</v>
      </c>
      <c r="G30" s="9" t="str">
        <f t="shared" si="0"/>
        <v>нд</v>
      </c>
      <c r="H30" s="15" t="s">
        <v>652</v>
      </c>
    </row>
    <row r="31" spans="1:8" s="6" customFormat="1" x14ac:dyDescent="0.25">
      <c r="A31" s="28" t="s">
        <v>111</v>
      </c>
      <c r="B31" s="62" t="s">
        <v>112</v>
      </c>
      <c r="C31" s="27" t="s">
        <v>721</v>
      </c>
      <c r="D31" s="10">
        <v>1343.1316603605019</v>
      </c>
      <c r="E31" s="26">
        <v>454.86497481000004</v>
      </c>
      <c r="F31" s="8">
        <f t="shared" si="1"/>
        <v>-888.26668555050185</v>
      </c>
      <c r="G31" s="9">
        <f t="shared" si="0"/>
        <v>-0.66133999500249108</v>
      </c>
      <c r="H31" s="15" t="s">
        <v>652</v>
      </c>
    </row>
    <row r="32" spans="1:8" s="6" customFormat="1" x14ac:dyDescent="0.25">
      <c r="A32" s="28" t="s">
        <v>113</v>
      </c>
      <c r="B32" s="62" t="s">
        <v>114</v>
      </c>
      <c r="C32" s="27" t="s">
        <v>721</v>
      </c>
      <c r="D32" s="26" t="s">
        <v>652</v>
      </c>
      <c r="E32" s="26" t="s">
        <v>652</v>
      </c>
      <c r="F32" s="8" t="str">
        <f t="shared" si="1"/>
        <v>нд</v>
      </c>
      <c r="G32" s="9" t="str">
        <f t="shared" si="0"/>
        <v>нд</v>
      </c>
      <c r="H32" s="15" t="s">
        <v>652</v>
      </c>
    </row>
    <row r="33" spans="1:8" s="6" customFormat="1" x14ac:dyDescent="0.25">
      <c r="A33" s="28" t="s">
        <v>115</v>
      </c>
      <c r="B33" s="62" t="s">
        <v>116</v>
      </c>
      <c r="C33" s="27" t="s">
        <v>721</v>
      </c>
      <c r="D33" s="26" t="s">
        <v>652</v>
      </c>
      <c r="E33" s="26" t="s">
        <v>652</v>
      </c>
      <c r="F33" s="8" t="str">
        <f t="shared" si="1"/>
        <v>нд</v>
      </c>
      <c r="G33" s="9" t="str">
        <f t="shared" si="0"/>
        <v>нд</v>
      </c>
      <c r="H33" s="15" t="s">
        <v>652</v>
      </c>
    </row>
    <row r="34" spans="1:8" s="6" customFormat="1" ht="31.5" x14ac:dyDescent="0.25">
      <c r="A34" s="28" t="s">
        <v>117</v>
      </c>
      <c r="B34" s="63" t="s">
        <v>118</v>
      </c>
      <c r="C34" s="27" t="s">
        <v>721</v>
      </c>
      <c r="D34" s="26" t="s">
        <v>652</v>
      </c>
      <c r="E34" s="26" t="s">
        <v>652</v>
      </c>
      <c r="F34" s="8" t="str">
        <f t="shared" si="1"/>
        <v>нд</v>
      </c>
      <c r="G34" s="9" t="str">
        <f t="shared" si="0"/>
        <v>нд</v>
      </c>
      <c r="H34" s="15" t="s">
        <v>652</v>
      </c>
    </row>
    <row r="35" spans="1:8" s="6" customFormat="1" x14ac:dyDescent="0.25">
      <c r="A35" s="28" t="s">
        <v>119</v>
      </c>
      <c r="B35" s="64" t="s">
        <v>46</v>
      </c>
      <c r="C35" s="27" t="s">
        <v>721</v>
      </c>
      <c r="D35" s="26" t="s">
        <v>652</v>
      </c>
      <c r="E35" s="26" t="s">
        <v>652</v>
      </c>
      <c r="F35" s="8" t="str">
        <f t="shared" si="1"/>
        <v>нд</v>
      </c>
      <c r="G35" s="9" t="str">
        <f t="shared" si="0"/>
        <v>нд</v>
      </c>
      <c r="H35" s="15" t="s">
        <v>652</v>
      </c>
    </row>
    <row r="36" spans="1:8" s="6" customFormat="1" x14ac:dyDescent="0.25">
      <c r="A36" s="28" t="s">
        <v>120</v>
      </c>
      <c r="B36" s="64" t="s">
        <v>47</v>
      </c>
      <c r="C36" s="27" t="s">
        <v>721</v>
      </c>
      <c r="D36" s="26" t="s">
        <v>652</v>
      </c>
      <c r="E36" s="26" t="s">
        <v>652</v>
      </c>
      <c r="F36" s="8" t="str">
        <f t="shared" si="1"/>
        <v>нд</v>
      </c>
      <c r="G36" s="9" t="str">
        <f t="shared" si="0"/>
        <v>нд</v>
      </c>
      <c r="H36" s="15" t="s">
        <v>652</v>
      </c>
    </row>
    <row r="37" spans="1:8" s="6" customFormat="1" x14ac:dyDescent="0.25">
      <c r="A37" s="28" t="s">
        <v>121</v>
      </c>
      <c r="B37" s="62" t="s">
        <v>122</v>
      </c>
      <c r="C37" s="27" t="s">
        <v>721</v>
      </c>
      <c r="D37" s="10">
        <v>459.2837375397512</v>
      </c>
      <c r="E37" s="26">
        <f t="shared" ref="E37" si="2">E23-E29-E31</f>
        <v>182.29072593999956</v>
      </c>
      <c r="F37" s="8">
        <f t="shared" si="1"/>
        <v>-276.99301159975164</v>
      </c>
      <c r="G37" s="9">
        <f t="shared" si="0"/>
        <v>-0.60309779981220824</v>
      </c>
      <c r="H37" s="15" t="s">
        <v>652</v>
      </c>
    </row>
    <row r="38" spans="1:8" s="6" customFormat="1" ht="31.5" x14ac:dyDescent="0.25">
      <c r="A38" s="28" t="s">
        <v>79</v>
      </c>
      <c r="B38" s="61" t="s">
        <v>123</v>
      </c>
      <c r="C38" s="27" t="s">
        <v>721</v>
      </c>
      <c r="D38" s="10">
        <v>9897.2904341689955</v>
      </c>
      <c r="E38" s="26">
        <v>7192.6690138900012</v>
      </c>
      <c r="F38" s="8">
        <f t="shared" si="1"/>
        <v>-2704.6214202789943</v>
      </c>
      <c r="G38" s="9">
        <f t="shared" si="0"/>
        <v>-0.27326887477623885</v>
      </c>
      <c r="H38" s="15" t="s">
        <v>652</v>
      </c>
    </row>
    <row r="39" spans="1:8" s="6" customFormat="1" x14ac:dyDescent="0.25">
      <c r="A39" s="28" t="s">
        <v>81</v>
      </c>
      <c r="B39" s="62" t="s">
        <v>104</v>
      </c>
      <c r="C39" s="27" t="s">
        <v>721</v>
      </c>
      <c r="D39" s="26" t="s">
        <v>652</v>
      </c>
      <c r="E39" s="26" t="s">
        <v>652</v>
      </c>
      <c r="F39" s="8" t="str">
        <f t="shared" si="1"/>
        <v>нд</v>
      </c>
      <c r="G39" s="9" t="str">
        <f t="shared" si="0"/>
        <v>нд</v>
      </c>
      <c r="H39" s="15" t="s">
        <v>652</v>
      </c>
    </row>
    <row r="40" spans="1:8" s="6" customFormat="1" ht="31.5" x14ac:dyDescent="0.25">
      <c r="A40" s="28" t="s">
        <v>124</v>
      </c>
      <c r="B40" s="29" t="s">
        <v>105</v>
      </c>
      <c r="C40" s="27" t="s">
        <v>721</v>
      </c>
      <c r="D40" s="26" t="s">
        <v>652</v>
      </c>
      <c r="E40" s="26" t="s">
        <v>652</v>
      </c>
      <c r="F40" s="8" t="str">
        <f t="shared" si="1"/>
        <v>нд</v>
      </c>
      <c r="G40" s="9" t="str">
        <f t="shared" si="0"/>
        <v>нд</v>
      </c>
      <c r="H40" s="15" t="s">
        <v>652</v>
      </c>
    </row>
    <row r="41" spans="1:8" s="6" customFormat="1" ht="31.5" x14ac:dyDescent="0.25">
      <c r="A41" s="28" t="s">
        <v>125</v>
      </c>
      <c r="B41" s="29" t="s">
        <v>106</v>
      </c>
      <c r="C41" s="27" t="s">
        <v>721</v>
      </c>
      <c r="D41" s="26" t="s">
        <v>652</v>
      </c>
      <c r="E41" s="26" t="s">
        <v>652</v>
      </c>
      <c r="F41" s="8" t="str">
        <f t="shared" si="1"/>
        <v>нд</v>
      </c>
      <c r="G41" s="9" t="str">
        <f t="shared" si="0"/>
        <v>нд</v>
      </c>
      <c r="H41" s="15" t="s">
        <v>652</v>
      </c>
    </row>
    <row r="42" spans="1:8" s="6" customFormat="1" ht="31.5" x14ac:dyDescent="0.25">
      <c r="A42" s="28" t="s">
        <v>126</v>
      </c>
      <c r="B42" s="29" t="s">
        <v>107</v>
      </c>
      <c r="C42" s="27" t="s">
        <v>721</v>
      </c>
      <c r="D42" s="26" t="s">
        <v>652</v>
      </c>
      <c r="E42" s="26" t="s">
        <v>652</v>
      </c>
      <c r="F42" s="8" t="str">
        <f t="shared" si="1"/>
        <v>нд</v>
      </c>
      <c r="G42" s="9" t="str">
        <f t="shared" si="0"/>
        <v>нд</v>
      </c>
      <c r="H42" s="15" t="s">
        <v>652</v>
      </c>
    </row>
    <row r="43" spans="1:8" s="6" customFormat="1" x14ac:dyDescent="0.25">
      <c r="A43" s="28" t="s">
        <v>83</v>
      </c>
      <c r="B43" s="62" t="s">
        <v>108</v>
      </c>
      <c r="C43" s="27" t="s">
        <v>721</v>
      </c>
      <c r="D43" s="26" t="s">
        <v>652</v>
      </c>
      <c r="E43" s="26" t="s">
        <v>652</v>
      </c>
      <c r="F43" s="8" t="str">
        <f t="shared" si="1"/>
        <v>нд</v>
      </c>
      <c r="G43" s="9" t="str">
        <f t="shared" si="0"/>
        <v>нд</v>
      </c>
      <c r="H43" s="15" t="s">
        <v>652</v>
      </c>
    </row>
    <row r="44" spans="1:8" s="6" customFormat="1" x14ac:dyDescent="0.25">
      <c r="A44" s="28" t="s">
        <v>85</v>
      </c>
      <c r="B44" s="62" t="s">
        <v>109</v>
      </c>
      <c r="C44" s="27" t="s">
        <v>721</v>
      </c>
      <c r="D44" s="10">
        <v>9418.4740020642494</v>
      </c>
      <c r="E44" s="26">
        <v>6975.7612925800013</v>
      </c>
      <c r="F44" s="8">
        <f t="shared" si="1"/>
        <v>-2442.7127094842481</v>
      </c>
      <c r="G44" s="9">
        <f t="shared" si="0"/>
        <v>-0.25935334205401828</v>
      </c>
      <c r="H44" s="15" t="s">
        <v>652</v>
      </c>
    </row>
    <row r="45" spans="1:8" s="6" customFormat="1" x14ac:dyDescent="0.25">
      <c r="A45" s="28" t="s">
        <v>86</v>
      </c>
      <c r="B45" s="62" t="s">
        <v>110</v>
      </c>
      <c r="C45" s="27" t="s">
        <v>721</v>
      </c>
      <c r="D45" s="26" t="s">
        <v>652</v>
      </c>
      <c r="E45" s="26" t="s">
        <v>652</v>
      </c>
      <c r="F45" s="8" t="str">
        <f t="shared" si="1"/>
        <v>нд</v>
      </c>
      <c r="G45" s="9" t="str">
        <f t="shared" si="0"/>
        <v>нд</v>
      </c>
      <c r="H45" s="15" t="s">
        <v>652</v>
      </c>
    </row>
    <row r="46" spans="1:8" s="6" customFormat="1" x14ac:dyDescent="0.25">
      <c r="A46" s="28" t="s">
        <v>88</v>
      </c>
      <c r="B46" s="62" t="s">
        <v>112</v>
      </c>
      <c r="C46" s="27" t="s">
        <v>721</v>
      </c>
      <c r="D46" s="10">
        <v>99.769317169400011</v>
      </c>
      <c r="E46" s="26">
        <v>88.441295350000019</v>
      </c>
      <c r="F46" s="8">
        <f t="shared" si="1"/>
        <v>-11.328021819399993</v>
      </c>
      <c r="G46" s="9">
        <f t="shared" si="0"/>
        <v>-0.11354214041743871</v>
      </c>
      <c r="H46" s="15" t="s">
        <v>652</v>
      </c>
    </row>
    <row r="47" spans="1:8" s="6" customFormat="1" x14ac:dyDescent="0.25">
      <c r="A47" s="28" t="s">
        <v>98</v>
      </c>
      <c r="B47" s="62" t="s">
        <v>114</v>
      </c>
      <c r="C47" s="27" t="s">
        <v>721</v>
      </c>
      <c r="D47" s="26" t="s">
        <v>652</v>
      </c>
      <c r="E47" s="26" t="s">
        <v>652</v>
      </c>
      <c r="F47" s="8" t="str">
        <f t="shared" si="1"/>
        <v>нд</v>
      </c>
      <c r="G47" s="9" t="s">
        <v>652</v>
      </c>
      <c r="H47" s="15" t="s">
        <v>652</v>
      </c>
    </row>
    <row r="48" spans="1:8" s="6" customFormat="1" x14ac:dyDescent="0.25">
      <c r="A48" s="28" t="s">
        <v>100</v>
      </c>
      <c r="B48" s="62" t="s">
        <v>116</v>
      </c>
      <c r="C48" s="27" t="s">
        <v>721</v>
      </c>
      <c r="D48" s="26" t="s">
        <v>652</v>
      </c>
      <c r="E48" s="26" t="s">
        <v>652</v>
      </c>
      <c r="F48" s="8" t="str">
        <f t="shared" si="1"/>
        <v>нд</v>
      </c>
      <c r="G48" s="9" t="str">
        <f t="shared" si="0"/>
        <v>нд</v>
      </c>
      <c r="H48" s="15" t="s">
        <v>652</v>
      </c>
    </row>
    <row r="49" spans="1:8" s="6" customFormat="1" ht="31.5" x14ac:dyDescent="0.25">
      <c r="A49" s="28" t="s">
        <v>127</v>
      </c>
      <c r="B49" s="63" t="s">
        <v>118</v>
      </c>
      <c r="C49" s="27" t="s">
        <v>721</v>
      </c>
      <c r="D49" s="26" t="s">
        <v>652</v>
      </c>
      <c r="E49" s="26" t="s">
        <v>652</v>
      </c>
      <c r="F49" s="8" t="str">
        <f t="shared" si="1"/>
        <v>нд</v>
      </c>
      <c r="G49" s="9" t="str">
        <f t="shared" si="0"/>
        <v>нд</v>
      </c>
      <c r="H49" s="15" t="s">
        <v>652</v>
      </c>
    </row>
    <row r="50" spans="1:8" s="6" customFormat="1" x14ac:dyDescent="0.25">
      <c r="A50" s="28" t="s">
        <v>128</v>
      </c>
      <c r="B50" s="29" t="s">
        <v>46</v>
      </c>
      <c r="C50" s="27" t="s">
        <v>721</v>
      </c>
      <c r="D50" s="26" t="s">
        <v>652</v>
      </c>
      <c r="E50" s="26" t="s">
        <v>652</v>
      </c>
      <c r="F50" s="8" t="str">
        <f t="shared" si="1"/>
        <v>нд</v>
      </c>
      <c r="G50" s="9" t="str">
        <f t="shared" si="0"/>
        <v>нд</v>
      </c>
      <c r="H50" s="15" t="s">
        <v>652</v>
      </c>
    </row>
    <row r="51" spans="1:8" s="6" customFormat="1" x14ac:dyDescent="0.25">
      <c r="A51" s="28" t="s">
        <v>129</v>
      </c>
      <c r="B51" s="29" t="s">
        <v>47</v>
      </c>
      <c r="C51" s="27" t="s">
        <v>721</v>
      </c>
      <c r="D51" s="26" t="s">
        <v>652</v>
      </c>
      <c r="E51" s="26" t="s">
        <v>652</v>
      </c>
      <c r="F51" s="8" t="str">
        <f t="shared" si="1"/>
        <v>нд</v>
      </c>
      <c r="G51" s="9" t="str">
        <f t="shared" si="0"/>
        <v>нд</v>
      </c>
      <c r="H51" s="15" t="s">
        <v>652</v>
      </c>
    </row>
    <row r="52" spans="1:8" s="6" customFormat="1" x14ac:dyDescent="0.25">
      <c r="A52" s="28" t="s">
        <v>130</v>
      </c>
      <c r="B52" s="62" t="s">
        <v>122</v>
      </c>
      <c r="C52" s="27" t="s">
        <v>721</v>
      </c>
      <c r="D52" s="10">
        <v>379.04711493534614</v>
      </c>
      <c r="E52" s="26">
        <f t="shared" ref="E52" si="3">E38-E44-E46</f>
        <v>128.46642595999992</v>
      </c>
      <c r="F52" s="8">
        <f t="shared" si="1"/>
        <v>-250.58068897534622</v>
      </c>
      <c r="G52" s="9">
        <f t="shared" si="0"/>
        <v>-0.6610805862962118</v>
      </c>
      <c r="H52" s="15" t="s">
        <v>652</v>
      </c>
    </row>
    <row r="53" spans="1:8" s="6" customFormat="1" x14ac:dyDescent="0.25">
      <c r="A53" s="28" t="s">
        <v>131</v>
      </c>
      <c r="B53" s="32" t="s">
        <v>132</v>
      </c>
      <c r="C53" s="27" t="s">
        <v>721</v>
      </c>
      <c r="D53" s="10">
        <v>2620.7731896214082</v>
      </c>
      <c r="E53" s="26">
        <v>2067.0895094000002</v>
      </c>
      <c r="F53" s="8">
        <f t="shared" si="1"/>
        <v>-553.68368022140794</v>
      </c>
      <c r="G53" s="9">
        <f t="shared" si="0"/>
        <v>-0.21126730173143748</v>
      </c>
      <c r="H53" s="15" t="s">
        <v>652</v>
      </c>
    </row>
    <row r="54" spans="1:8" s="6" customFormat="1" x14ac:dyDescent="0.25">
      <c r="A54" s="28" t="s">
        <v>124</v>
      </c>
      <c r="B54" s="29" t="s">
        <v>133</v>
      </c>
      <c r="C54" s="27" t="s">
        <v>721</v>
      </c>
      <c r="D54" s="26" t="s">
        <v>652</v>
      </c>
      <c r="E54" s="26" t="s">
        <v>652</v>
      </c>
      <c r="F54" s="8" t="str">
        <f t="shared" si="1"/>
        <v>нд</v>
      </c>
      <c r="G54" s="9" t="str">
        <f t="shared" si="0"/>
        <v>нд</v>
      </c>
      <c r="H54" s="15" t="s">
        <v>652</v>
      </c>
    </row>
    <row r="55" spans="1:8" s="6" customFormat="1" x14ac:dyDescent="0.25">
      <c r="A55" s="28" t="s">
        <v>125</v>
      </c>
      <c r="B55" s="64" t="s">
        <v>659</v>
      </c>
      <c r="C55" s="27" t="s">
        <v>721</v>
      </c>
      <c r="D55" s="10">
        <v>2397.5391800699999</v>
      </c>
      <c r="E55" s="26">
        <f t="shared" ref="E55" si="4">E56+E59</f>
        <v>1697.11814839</v>
      </c>
      <c r="F55" s="8">
        <f t="shared" si="1"/>
        <v>-700.42103167999994</v>
      </c>
      <c r="G55" s="9">
        <f t="shared" si="0"/>
        <v>-0.29214164152243383</v>
      </c>
      <c r="H55" s="15" t="s">
        <v>652</v>
      </c>
    </row>
    <row r="56" spans="1:8" s="6" customFormat="1" x14ac:dyDescent="0.25">
      <c r="A56" s="28" t="s">
        <v>134</v>
      </c>
      <c r="B56" s="37" t="s">
        <v>135</v>
      </c>
      <c r="C56" s="27" t="s">
        <v>721</v>
      </c>
      <c r="D56" s="10">
        <v>2397.5391800699999</v>
      </c>
      <c r="E56" s="26">
        <f t="shared" ref="E56" si="5">E57</f>
        <v>1697.11814839</v>
      </c>
      <c r="F56" s="8">
        <f>IF(D56="нд","нд",E56-D56)</f>
        <v>-700.42103167999994</v>
      </c>
      <c r="G56" s="9">
        <f>IF(D56="нд","нд",E56/D56-1)</f>
        <v>-0.29214164152243383</v>
      </c>
      <c r="H56" s="15" t="s">
        <v>652</v>
      </c>
    </row>
    <row r="57" spans="1:8" s="6" customFormat="1" ht="31.5" x14ac:dyDescent="0.25">
      <c r="A57" s="28" t="s">
        <v>136</v>
      </c>
      <c r="B57" s="65" t="s">
        <v>137</v>
      </c>
      <c r="C57" s="27" t="s">
        <v>721</v>
      </c>
      <c r="D57" s="10">
        <v>2397.5391800699999</v>
      </c>
      <c r="E57" s="26">
        <v>1697.11814839</v>
      </c>
      <c r="F57" s="8">
        <f t="shared" si="1"/>
        <v>-700.42103167999994</v>
      </c>
      <c r="G57" s="9">
        <f t="shared" si="0"/>
        <v>-0.29214164152243383</v>
      </c>
      <c r="H57" s="15" t="s">
        <v>652</v>
      </c>
    </row>
    <row r="58" spans="1:8" s="6" customFormat="1" x14ac:dyDescent="0.25">
      <c r="A58" s="28" t="s">
        <v>138</v>
      </c>
      <c r="B58" s="65" t="s">
        <v>139</v>
      </c>
      <c r="C58" s="27" t="s">
        <v>721</v>
      </c>
      <c r="D58" s="26" t="s">
        <v>652</v>
      </c>
      <c r="E58" s="26" t="s">
        <v>652</v>
      </c>
      <c r="F58" s="8" t="str">
        <f t="shared" si="1"/>
        <v>нд</v>
      </c>
      <c r="G58" s="9" t="str">
        <f t="shared" si="0"/>
        <v>нд</v>
      </c>
      <c r="H58" s="15" t="s">
        <v>652</v>
      </c>
    </row>
    <row r="59" spans="1:8" s="6" customFormat="1" x14ac:dyDescent="0.25">
      <c r="A59" s="28" t="s">
        <v>140</v>
      </c>
      <c r="B59" s="37" t="s">
        <v>141</v>
      </c>
      <c r="C59" s="27" t="s">
        <v>721</v>
      </c>
      <c r="D59" s="10">
        <v>0</v>
      </c>
      <c r="E59" s="26">
        <v>0</v>
      </c>
      <c r="F59" s="8">
        <f t="shared" si="1"/>
        <v>0</v>
      </c>
      <c r="G59" s="9">
        <v>0</v>
      </c>
      <c r="H59" s="15" t="s">
        <v>652</v>
      </c>
    </row>
    <row r="60" spans="1:8" s="6" customFormat="1" ht="47.25" x14ac:dyDescent="0.25">
      <c r="A60" s="28" t="s">
        <v>126</v>
      </c>
      <c r="B60" s="64" t="s">
        <v>142</v>
      </c>
      <c r="C60" s="27" t="s">
        <v>721</v>
      </c>
      <c r="D60" s="10">
        <v>223.23400955140815</v>
      </c>
      <c r="E60" s="26">
        <v>343.98948520000022</v>
      </c>
      <c r="F60" s="8">
        <f t="shared" si="1"/>
        <v>120.75547564859207</v>
      </c>
      <c r="G60" s="9">
        <f t="shared" si="0"/>
        <v>0.54093673222665251</v>
      </c>
      <c r="H60" s="15" t="s">
        <v>742</v>
      </c>
    </row>
    <row r="61" spans="1:8" s="6" customFormat="1" x14ac:dyDescent="0.25">
      <c r="A61" s="28" t="s">
        <v>143</v>
      </c>
      <c r="B61" s="64" t="s">
        <v>144</v>
      </c>
      <c r="C61" s="27" t="s">
        <v>721</v>
      </c>
      <c r="D61" s="10">
        <v>36.0352720928</v>
      </c>
      <c r="E61" s="26">
        <v>25.981875809999998</v>
      </c>
      <c r="F61" s="8">
        <f t="shared" si="1"/>
        <v>-10.053396282800001</v>
      </c>
      <c r="G61" s="9">
        <f t="shared" si="0"/>
        <v>-0.27898766122564433</v>
      </c>
      <c r="H61" s="15" t="s">
        <v>652</v>
      </c>
    </row>
    <row r="62" spans="1:8" s="6" customFormat="1" x14ac:dyDescent="0.25">
      <c r="A62" s="28" t="s">
        <v>145</v>
      </c>
      <c r="B62" s="32" t="s">
        <v>146</v>
      </c>
      <c r="C62" s="27" t="s">
        <v>721</v>
      </c>
      <c r="D62" s="10">
        <v>2103.6909808319997</v>
      </c>
      <c r="E62" s="26">
        <f>E64+E67+E63</f>
        <v>1500.2475754999998</v>
      </c>
      <c r="F62" s="8">
        <f t="shared" si="1"/>
        <v>-603.44340533199988</v>
      </c>
      <c r="G62" s="9">
        <f t="shared" si="0"/>
        <v>-0.28684983242802176</v>
      </c>
      <c r="H62" s="15" t="s">
        <v>652</v>
      </c>
    </row>
    <row r="63" spans="1:8" s="6" customFormat="1" ht="31.5" x14ac:dyDescent="0.25">
      <c r="A63" s="28" t="s">
        <v>147</v>
      </c>
      <c r="B63" s="29" t="s">
        <v>148</v>
      </c>
      <c r="C63" s="27" t="s">
        <v>721</v>
      </c>
      <c r="D63" s="10">
        <v>7.9134859516000002</v>
      </c>
      <c r="E63" s="26">
        <v>1.11492434</v>
      </c>
      <c r="F63" s="8">
        <f t="shared" si="1"/>
        <v>-6.7985616116000003</v>
      </c>
      <c r="G63" s="9">
        <f t="shared" si="0"/>
        <v>-0.85911084611522215</v>
      </c>
      <c r="H63" s="15" t="s">
        <v>652</v>
      </c>
    </row>
    <row r="64" spans="1:8" s="6" customFormat="1" ht="31.5" x14ac:dyDescent="0.25">
      <c r="A64" s="28" t="s">
        <v>149</v>
      </c>
      <c r="B64" s="29" t="s">
        <v>150</v>
      </c>
      <c r="C64" s="27" t="s">
        <v>721</v>
      </c>
      <c r="D64" s="10">
        <v>1709.4989532</v>
      </c>
      <c r="E64" s="26">
        <v>1361.8786179399997</v>
      </c>
      <c r="F64" s="8">
        <f t="shared" si="1"/>
        <v>-347.62033526000027</v>
      </c>
      <c r="G64" s="9">
        <f t="shared" si="0"/>
        <v>-0.20334632823804422</v>
      </c>
      <c r="H64" s="15" t="s">
        <v>652</v>
      </c>
    </row>
    <row r="65" spans="1:8" s="6" customFormat="1" x14ac:dyDescent="0.25">
      <c r="A65" s="28" t="s">
        <v>151</v>
      </c>
      <c r="B65" s="64" t="s">
        <v>152</v>
      </c>
      <c r="C65" s="27" t="s">
        <v>721</v>
      </c>
      <c r="D65" s="26" t="s">
        <v>652</v>
      </c>
      <c r="E65" s="26" t="s">
        <v>652</v>
      </c>
      <c r="F65" s="8" t="str">
        <f t="shared" si="1"/>
        <v>нд</v>
      </c>
      <c r="G65" s="9" t="str">
        <f t="shared" si="0"/>
        <v>нд</v>
      </c>
      <c r="H65" s="15" t="s">
        <v>652</v>
      </c>
    </row>
    <row r="66" spans="1:8" s="6" customFormat="1" x14ac:dyDescent="0.25">
      <c r="A66" s="28" t="s">
        <v>153</v>
      </c>
      <c r="B66" s="64" t="s">
        <v>660</v>
      </c>
      <c r="C66" s="27" t="s">
        <v>721</v>
      </c>
      <c r="D66" s="26" t="s">
        <v>652</v>
      </c>
      <c r="E66" s="26" t="s">
        <v>652</v>
      </c>
      <c r="F66" s="8" t="str">
        <f t="shared" si="1"/>
        <v>нд</v>
      </c>
      <c r="G66" s="9" t="str">
        <f t="shared" si="0"/>
        <v>нд</v>
      </c>
      <c r="H66" s="15" t="s">
        <v>652</v>
      </c>
    </row>
    <row r="67" spans="1:8" s="6" customFormat="1" x14ac:dyDescent="0.25">
      <c r="A67" s="28" t="s">
        <v>154</v>
      </c>
      <c r="B67" s="64" t="s">
        <v>155</v>
      </c>
      <c r="C67" s="27" t="s">
        <v>721</v>
      </c>
      <c r="D67" s="10">
        <v>386.27854168039971</v>
      </c>
      <c r="E67" s="26">
        <v>137.25403322000014</v>
      </c>
      <c r="F67" s="8">
        <f t="shared" si="1"/>
        <v>-249.02450846039957</v>
      </c>
      <c r="G67" s="9">
        <f t="shared" si="0"/>
        <v>-0.64467600860530894</v>
      </c>
      <c r="H67" s="15" t="s">
        <v>652</v>
      </c>
    </row>
    <row r="68" spans="1:8" s="6" customFormat="1" x14ac:dyDescent="0.25">
      <c r="A68" s="28" t="s">
        <v>156</v>
      </c>
      <c r="B68" s="32" t="s">
        <v>157</v>
      </c>
      <c r="C68" s="27" t="s">
        <v>721</v>
      </c>
      <c r="D68" s="10">
        <v>2085.9311299999999</v>
      </c>
      <c r="E68" s="26">
        <v>1752.1611433899998</v>
      </c>
      <c r="F68" s="8">
        <f t="shared" si="1"/>
        <v>-333.76998661000016</v>
      </c>
      <c r="G68" s="9">
        <f t="shared" si="0"/>
        <v>-0.16001007023180103</v>
      </c>
      <c r="H68" s="15" t="s">
        <v>652</v>
      </c>
    </row>
    <row r="69" spans="1:8" s="6" customFormat="1" x14ac:dyDescent="0.25">
      <c r="A69" s="28" t="s">
        <v>158</v>
      </c>
      <c r="B69" s="32" t="s">
        <v>661</v>
      </c>
      <c r="C69" s="27" t="s">
        <v>721</v>
      </c>
      <c r="D69" s="10">
        <v>2251.1948238456334</v>
      </c>
      <c r="E69" s="26">
        <v>1430.8421656700004</v>
      </c>
      <c r="F69" s="8">
        <f t="shared" si="1"/>
        <v>-820.352658175633</v>
      </c>
      <c r="G69" s="9">
        <f t="shared" si="0"/>
        <v>-0.36440766897920218</v>
      </c>
      <c r="H69" s="15" t="s">
        <v>652</v>
      </c>
    </row>
    <row r="70" spans="1:8" s="6" customFormat="1" x14ac:dyDescent="0.25">
      <c r="A70" s="28" t="s">
        <v>698</v>
      </c>
      <c r="B70" s="64" t="s">
        <v>159</v>
      </c>
      <c r="C70" s="27" t="s">
        <v>721</v>
      </c>
      <c r="D70" s="10">
        <v>2684.5509564840336</v>
      </c>
      <c r="E70" s="26">
        <v>1858.7014999900002</v>
      </c>
      <c r="F70" s="8">
        <f t="shared" si="1"/>
        <v>-825.84945649403335</v>
      </c>
      <c r="G70" s="9">
        <f t="shared" si="0"/>
        <v>-0.30763038954404931</v>
      </c>
      <c r="H70" s="15" t="s">
        <v>652</v>
      </c>
    </row>
    <row r="71" spans="1:8" s="6" customFormat="1" x14ac:dyDescent="0.25">
      <c r="A71" s="28" t="s">
        <v>699</v>
      </c>
      <c r="B71" s="64" t="s">
        <v>662</v>
      </c>
      <c r="C71" s="27" t="s">
        <v>721</v>
      </c>
      <c r="D71" s="10">
        <v>-496.66689024000004</v>
      </c>
      <c r="E71" s="26">
        <v>-466.22844846000004</v>
      </c>
      <c r="F71" s="8">
        <f t="shared" si="1"/>
        <v>30.438441780000005</v>
      </c>
      <c r="G71" s="9">
        <f t="shared" si="0"/>
        <v>-6.1285425660831727E-2</v>
      </c>
      <c r="H71" s="15" t="s">
        <v>652</v>
      </c>
    </row>
    <row r="72" spans="1:8" s="6" customFormat="1" x14ac:dyDescent="0.25">
      <c r="A72" s="28" t="s">
        <v>700</v>
      </c>
      <c r="B72" s="64" t="s">
        <v>663</v>
      </c>
      <c r="C72" s="27" t="s">
        <v>721</v>
      </c>
      <c r="D72" s="10">
        <v>83.559581721600011</v>
      </c>
      <c r="E72" s="26">
        <v>52.596106229999997</v>
      </c>
      <c r="F72" s="8">
        <f t="shared" si="1"/>
        <v>-30.963475491600015</v>
      </c>
      <c r="G72" s="9">
        <f t="shared" si="0"/>
        <v>-0.37055565446417271</v>
      </c>
      <c r="H72" s="15" t="s">
        <v>652</v>
      </c>
    </row>
    <row r="73" spans="1:8" s="6" customFormat="1" x14ac:dyDescent="0.25">
      <c r="A73" s="28" t="s">
        <v>701</v>
      </c>
      <c r="B73" s="64" t="s">
        <v>664</v>
      </c>
      <c r="C73" s="27" t="s">
        <v>721</v>
      </c>
      <c r="D73" s="10">
        <v>-20.248824120000002</v>
      </c>
      <c r="E73" s="26">
        <v>-14.226992089999998</v>
      </c>
      <c r="F73" s="8">
        <f t="shared" si="1"/>
        <v>6.0218320300000041</v>
      </c>
      <c r="G73" s="9">
        <f t="shared" si="0"/>
        <v>-0.29739169021929379</v>
      </c>
      <c r="H73" s="15" t="s">
        <v>652</v>
      </c>
    </row>
    <row r="74" spans="1:8" s="6" customFormat="1" x14ac:dyDescent="0.25">
      <c r="A74" s="28" t="s">
        <v>702</v>
      </c>
      <c r="B74" s="64" t="s">
        <v>665</v>
      </c>
      <c r="C74" s="27" t="s">
        <v>721</v>
      </c>
      <c r="D74" s="10">
        <v>0</v>
      </c>
      <c r="E74" s="26">
        <v>0</v>
      </c>
      <c r="F74" s="8">
        <f t="shared" si="1"/>
        <v>0</v>
      </c>
      <c r="G74" s="9">
        <v>0</v>
      </c>
      <c r="H74" s="15" t="s">
        <v>652</v>
      </c>
    </row>
    <row r="75" spans="1:8" s="6" customFormat="1" x14ac:dyDescent="0.25">
      <c r="A75" s="28" t="s">
        <v>160</v>
      </c>
      <c r="B75" s="32" t="s">
        <v>161</v>
      </c>
      <c r="C75" s="27" t="s">
        <v>721</v>
      </c>
      <c r="D75" s="10">
        <v>119.98446402143598</v>
      </c>
      <c r="E75" s="26">
        <v>87.256150189999985</v>
      </c>
      <c r="F75" s="8">
        <f t="shared" si="1"/>
        <v>-32.728313831435997</v>
      </c>
      <c r="G75" s="9">
        <f t="shared" si="0"/>
        <v>-0.27277126333280011</v>
      </c>
      <c r="H75" s="15" t="s">
        <v>652</v>
      </c>
    </row>
    <row r="76" spans="1:8" s="6" customFormat="1" x14ac:dyDescent="0.25">
      <c r="A76" s="28" t="s">
        <v>90</v>
      </c>
      <c r="B76" s="64" t="s">
        <v>162</v>
      </c>
      <c r="C76" s="27" t="s">
        <v>721</v>
      </c>
      <c r="D76" s="10">
        <v>115.17844408103599</v>
      </c>
      <c r="E76" s="26">
        <v>82.16297139000001</v>
      </c>
      <c r="F76" s="8">
        <f t="shared" si="1"/>
        <v>-33.015472691035981</v>
      </c>
      <c r="G76" s="18">
        <f t="shared" si="0"/>
        <v>-0.28664628138063153</v>
      </c>
      <c r="H76" s="15" t="s">
        <v>652</v>
      </c>
    </row>
    <row r="77" spans="1:8" s="6" customFormat="1" x14ac:dyDescent="0.25">
      <c r="A77" s="28" t="s">
        <v>94</v>
      </c>
      <c r="B77" s="64" t="s">
        <v>163</v>
      </c>
      <c r="C77" s="27" t="s">
        <v>721</v>
      </c>
      <c r="D77" s="10">
        <v>4.8060199403999917</v>
      </c>
      <c r="E77" s="26">
        <f t="shared" ref="E77" si="6">E75-E76</f>
        <v>5.0931787999999756</v>
      </c>
      <c r="F77" s="8">
        <f t="shared" ref="F77" si="7">IF(D77="нд","нд",E77-D77)</f>
        <v>0.28715885959998388</v>
      </c>
      <c r="G77" s="18">
        <f t="shared" ref="G77" si="8">IF(D77="нд","нд",E77/D77-1)</f>
        <v>5.9749826917298243E-2</v>
      </c>
      <c r="H77" s="9" t="s">
        <v>652</v>
      </c>
    </row>
    <row r="78" spans="1:8" s="6" customFormat="1" x14ac:dyDescent="0.25">
      <c r="A78" s="28" t="s">
        <v>164</v>
      </c>
      <c r="B78" s="32" t="s">
        <v>165</v>
      </c>
      <c r="C78" s="27" t="s">
        <v>721</v>
      </c>
      <c r="D78" s="10">
        <v>715.71584584851826</v>
      </c>
      <c r="E78" s="10">
        <f t="shared" ref="E78" si="9">E38-E53-E62-E68-E69-E75</f>
        <v>355.07246974000077</v>
      </c>
      <c r="F78" s="8">
        <f t="shared" si="1"/>
        <v>-360.64337610851749</v>
      </c>
      <c r="G78" s="9">
        <f t="shared" si="0"/>
        <v>-0.50389184227290107</v>
      </c>
      <c r="H78" s="9" t="s">
        <v>652</v>
      </c>
    </row>
    <row r="79" spans="1:8" s="6" customFormat="1" x14ac:dyDescent="0.25">
      <c r="A79" s="28" t="s">
        <v>166</v>
      </c>
      <c r="B79" s="64" t="s">
        <v>167</v>
      </c>
      <c r="C79" s="27" t="s">
        <v>721</v>
      </c>
      <c r="D79" s="10">
        <v>0</v>
      </c>
      <c r="E79" s="26">
        <v>0</v>
      </c>
      <c r="F79" s="8">
        <v>0</v>
      </c>
      <c r="G79" s="9">
        <v>0</v>
      </c>
      <c r="H79" s="9" t="s">
        <v>652</v>
      </c>
    </row>
    <row r="80" spans="1:8" s="6" customFormat="1" ht="15.75" customHeight="1" x14ac:dyDescent="0.25">
      <c r="A80" s="28" t="s">
        <v>168</v>
      </c>
      <c r="B80" s="64" t="s">
        <v>169</v>
      </c>
      <c r="C80" s="27" t="s">
        <v>721</v>
      </c>
      <c r="D80" s="10">
        <v>12.1842049952</v>
      </c>
      <c r="E80" s="26">
        <v>14.718986849999999</v>
      </c>
      <c r="F80" s="8">
        <f t="shared" si="1"/>
        <v>2.5347818547999985</v>
      </c>
      <c r="G80" s="9">
        <f t="shared" si="0"/>
        <v>0.20803834602245952</v>
      </c>
      <c r="H80" s="9" t="s">
        <v>652</v>
      </c>
    </row>
    <row r="81" spans="1:8" s="6" customFormat="1" x14ac:dyDescent="0.25">
      <c r="A81" s="28" t="s">
        <v>170</v>
      </c>
      <c r="B81" s="64" t="s">
        <v>171</v>
      </c>
      <c r="C81" s="27" t="s">
        <v>721</v>
      </c>
      <c r="D81" s="10">
        <v>703.53164085331821</v>
      </c>
      <c r="E81" s="26">
        <f t="shared" ref="E81" si="10">E78-E79-E80</f>
        <v>340.35348289000075</v>
      </c>
      <c r="F81" s="8">
        <f t="shared" si="1"/>
        <v>-363.17815796331746</v>
      </c>
      <c r="G81" s="9">
        <f t="shared" si="0"/>
        <v>-0.51622149861350408</v>
      </c>
      <c r="H81" s="7" t="s">
        <v>652</v>
      </c>
    </row>
    <row r="82" spans="1:8" s="6" customFormat="1" x14ac:dyDescent="0.25">
      <c r="A82" s="28" t="s">
        <v>172</v>
      </c>
      <c r="B82" s="32" t="s">
        <v>173</v>
      </c>
      <c r="C82" s="27" t="s">
        <v>267</v>
      </c>
      <c r="D82" s="10" t="s">
        <v>511</v>
      </c>
      <c r="E82" s="26" t="s">
        <v>511</v>
      </c>
      <c r="F82" s="26" t="s">
        <v>511</v>
      </c>
      <c r="G82" s="26" t="s">
        <v>511</v>
      </c>
      <c r="H82" s="7" t="s">
        <v>652</v>
      </c>
    </row>
    <row r="83" spans="1:8" s="6" customFormat="1" x14ac:dyDescent="0.25">
      <c r="A83" s="28" t="s">
        <v>174</v>
      </c>
      <c r="B83" s="64" t="s">
        <v>175</v>
      </c>
      <c r="C83" s="27" t="s">
        <v>721</v>
      </c>
      <c r="D83" s="10">
        <v>724.36823299899993</v>
      </c>
      <c r="E83" s="26">
        <v>564.53159930999993</v>
      </c>
      <c r="F83" s="8">
        <f t="shared" si="1"/>
        <v>-159.836633689</v>
      </c>
      <c r="G83" s="9">
        <f t="shared" si="0"/>
        <v>-0.22065660310261104</v>
      </c>
      <c r="H83" s="7" t="s">
        <v>652</v>
      </c>
    </row>
    <row r="84" spans="1:8" s="6" customFormat="1" x14ac:dyDescent="0.25">
      <c r="A84" s="28" t="s">
        <v>176</v>
      </c>
      <c r="B84" s="64" t="s">
        <v>177</v>
      </c>
      <c r="C84" s="27" t="s">
        <v>721</v>
      </c>
      <c r="D84" s="10">
        <v>0</v>
      </c>
      <c r="E84" s="26">
        <v>0</v>
      </c>
      <c r="F84" s="8">
        <f t="shared" si="1"/>
        <v>0</v>
      </c>
      <c r="G84" s="9">
        <v>0</v>
      </c>
      <c r="H84" s="7" t="s">
        <v>652</v>
      </c>
    </row>
    <row r="85" spans="1:8" s="6" customFormat="1" x14ac:dyDescent="0.25">
      <c r="A85" s="28" t="s">
        <v>178</v>
      </c>
      <c r="B85" s="64" t="s">
        <v>179</v>
      </c>
      <c r="C85" s="27" t="s">
        <v>721</v>
      </c>
      <c r="D85" s="10">
        <v>541.91417371</v>
      </c>
      <c r="E85" s="26">
        <v>368.67424748999997</v>
      </c>
      <c r="F85" s="8">
        <f t="shared" si="1"/>
        <v>-173.23992622000003</v>
      </c>
      <c r="G85" s="9">
        <f t="shared" si="0"/>
        <v>-0.31968148209518443</v>
      </c>
      <c r="H85" s="7" t="s">
        <v>652</v>
      </c>
    </row>
    <row r="86" spans="1:8" s="6" customFormat="1" x14ac:dyDescent="0.25">
      <c r="A86" s="28" t="s">
        <v>180</v>
      </c>
      <c r="B86" s="61" t="s">
        <v>666</v>
      </c>
      <c r="C86" s="27" t="s">
        <v>721</v>
      </c>
      <c r="D86" s="10">
        <v>2849.618092661256</v>
      </c>
      <c r="E86" s="10">
        <f t="shared" ref="E86" si="11">E23-E38</f>
        <v>1920.6207884899995</v>
      </c>
      <c r="F86" s="8">
        <f t="shared" si="1"/>
        <v>-928.99730417125647</v>
      </c>
      <c r="G86" s="9">
        <f t="shared" si="0"/>
        <v>-0.32600765224074879</v>
      </c>
      <c r="H86" s="7" t="s">
        <v>652</v>
      </c>
    </row>
    <row r="87" spans="1:8" s="6" customFormat="1" x14ac:dyDescent="0.25">
      <c r="A87" s="28" t="s">
        <v>181</v>
      </c>
      <c r="B87" s="62" t="s">
        <v>104</v>
      </c>
      <c r="C87" s="27" t="s">
        <v>721</v>
      </c>
      <c r="D87" s="26" t="s">
        <v>652</v>
      </c>
      <c r="E87" s="26" t="s">
        <v>652</v>
      </c>
      <c r="F87" s="8" t="str">
        <f t="shared" si="1"/>
        <v>нд</v>
      </c>
      <c r="G87" s="9" t="str">
        <f t="shared" si="0"/>
        <v>нд</v>
      </c>
      <c r="H87" s="7" t="s">
        <v>652</v>
      </c>
    </row>
    <row r="88" spans="1:8" s="6" customFormat="1" ht="31.5" x14ac:dyDescent="0.25">
      <c r="A88" s="28" t="s">
        <v>182</v>
      </c>
      <c r="B88" s="29" t="s">
        <v>105</v>
      </c>
      <c r="C88" s="27" t="s">
        <v>721</v>
      </c>
      <c r="D88" s="26" t="s">
        <v>652</v>
      </c>
      <c r="E88" s="26" t="s">
        <v>652</v>
      </c>
      <c r="F88" s="8" t="str">
        <f t="shared" ref="F88:G147" si="12">IF(D88="нд","нд",E88-D88)</f>
        <v>нд</v>
      </c>
      <c r="G88" s="9" t="str">
        <f t="shared" ref="G88:G148" si="13">IF(D88="нд","нд",E88/D88-1)</f>
        <v>нд</v>
      </c>
      <c r="H88" s="7" t="s">
        <v>652</v>
      </c>
    </row>
    <row r="89" spans="1:8" s="6" customFormat="1" ht="31.5" x14ac:dyDescent="0.25">
      <c r="A89" s="28" t="s">
        <v>183</v>
      </c>
      <c r="B89" s="29" t="s">
        <v>106</v>
      </c>
      <c r="C89" s="27" t="s">
        <v>721</v>
      </c>
      <c r="D89" s="26" t="s">
        <v>652</v>
      </c>
      <c r="E89" s="26" t="s">
        <v>652</v>
      </c>
      <c r="F89" s="8" t="str">
        <f t="shared" si="12"/>
        <v>нд</v>
      </c>
      <c r="G89" s="9" t="str">
        <f t="shared" si="13"/>
        <v>нд</v>
      </c>
      <c r="H89" s="7" t="s">
        <v>652</v>
      </c>
    </row>
    <row r="90" spans="1:8" s="6" customFormat="1" ht="31.5" x14ac:dyDescent="0.25">
      <c r="A90" s="28" t="s">
        <v>184</v>
      </c>
      <c r="B90" s="29" t="s">
        <v>107</v>
      </c>
      <c r="C90" s="27" t="s">
        <v>721</v>
      </c>
      <c r="D90" s="26" t="s">
        <v>652</v>
      </c>
      <c r="E90" s="26" t="s">
        <v>652</v>
      </c>
      <c r="F90" s="8" t="str">
        <f t="shared" si="12"/>
        <v>нд</v>
      </c>
      <c r="G90" s="8" t="str">
        <f t="shared" si="12"/>
        <v>нд</v>
      </c>
      <c r="H90" s="7" t="s">
        <v>652</v>
      </c>
    </row>
    <row r="91" spans="1:8" s="6" customFormat="1" x14ac:dyDescent="0.25">
      <c r="A91" s="28" t="s">
        <v>185</v>
      </c>
      <c r="B91" s="62" t="s">
        <v>108</v>
      </c>
      <c r="C91" s="27" t="s">
        <v>721</v>
      </c>
      <c r="D91" s="26" t="s">
        <v>652</v>
      </c>
      <c r="E91" s="26" t="s">
        <v>652</v>
      </c>
      <c r="F91" s="8" t="str">
        <f t="shared" si="12"/>
        <v>нд</v>
      </c>
      <c r="G91" s="9" t="str">
        <f t="shared" si="13"/>
        <v>нд</v>
      </c>
      <c r="H91" s="7" t="s">
        <v>652</v>
      </c>
    </row>
    <row r="92" spans="1:8" s="6" customFormat="1" x14ac:dyDescent="0.25">
      <c r="A92" s="28" t="s">
        <v>186</v>
      </c>
      <c r="B92" s="62" t="s">
        <v>109</v>
      </c>
      <c r="C92" s="27" t="s">
        <v>721</v>
      </c>
      <c r="D92" s="10">
        <v>1526.0191268657491</v>
      </c>
      <c r="E92" s="10">
        <f t="shared" ref="E92:E100" si="14">E29-E44</f>
        <v>1500.3728090499999</v>
      </c>
      <c r="F92" s="8">
        <f t="shared" si="12"/>
        <v>-25.646317815749171</v>
      </c>
      <c r="G92" s="9">
        <f t="shared" si="13"/>
        <v>-1.680602645421847E-2</v>
      </c>
      <c r="H92" s="7" t="s">
        <v>652</v>
      </c>
    </row>
    <row r="93" spans="1:8" s="6" customFormat="1" x14ac:dyDescent="0.25">
      <c r="A93" s="28" t="s">
        <v>187</v>
      </c>
      <c r="B93" s="62" t="s">
        <v>110</v>
      </c>
      <c r="C93" s="27" t="s">
        <v>721</v>
      </c>
      <c r="D93" s="26" t="s">
        <v>652</v>
      </c>
      <c r="E93" s="26" t="s">
        <v>652</v>
      </c>
      <c r="F93" s="8" t="str">
        <f t="shared" si="12"/>
        <v>нд</v>
      </c>
      <c r="G93" s="9" t="str">
        <f t="shared" si="13"/>
        <v>нд</v>
      </c>
      <c r="H93" s="7" t="s">
        <v>652</v>
      </c>
    </row>
    <row r="94" spans="1:8" s="6" customFormat="1" x14ac:dyDescent="0.25">
      <c r="A94" s="28" t="s">
        <v>188</v>
      </c>
      <c r="B94" s="62" t="s">
        <v>112</v>
      </c>
      <c r="C94" s="27" t="s">
        <v>721</v>
      </c>
      <c r="D94" s="10">
        <v>1243.3623431911019</v>
      </c>
      <c r="E94" s="10">
        <f t="shared" si="14"/>
        <v>366.42367946000002</v>
      </c>
      <c r="F94" s="8">
        <f t="shared" si="12"/>
        <v>-876.93866373110188</v>
      </c>
      <c r="G94" s="9">
        <f t="shared" si="13"/>
        <v>-0.70529614197614343</v>
      </c>
      <c r="H94" s="7" t="s">
        <v>652</v>
      </c>
    </row>
    <row r="95" spans="1:8" s="6" customFormat="1" x14ac:dyDescent="0.25">
      <c r="A95" s="28" t="s">
        <v>189</v>
      </c>
      <c r="B95" s="62" t="s">
        <v>114</v>
      </c>
      <c r="C95" s="27" t="s">
        <v>721</v>
      </c>
      <c r="D95" s="26" t="s">
        <v>652</v>
      </c>
      <c r="E95" s="26" t="s">
        <v>652</v>
      </c>
      <c r="F95" s="8" t="str">
        <f t="shared" si="12"/>
        <v>нд</v>
      </c>
      <c r="G95" s="9" t="str">
        <f t="shared" si="13"/>
        <v>нд</v>
      </c>
      <c r="H95" s="7" t="s">
        <v>652</v>
      </c>
    </row>
    <row r="96" spans="1:8" s="6" customFormat="1" x14ac:dyDescent="0.25">
      <c r="A96" s="28" t="s">
        <v>190</v>
      </c>
      <c r="B96" s="62" t="s">
        <v>116</v>
      </c>
      <c r="C96" s="27" t="s">
        <v>721</v>
      </c>
      <c r="D96" s="26" t="s">
        <v>652</v>
      </c>
      <c r="E96" s="26" t="s">
        <v>652</v>
      </c>
      <c r="F96" s="8" t="str">
        <f t="shared" si="12"/>
        <v>нд</v>
      </c>
      <c r="G96" s="9" t="str">
        <f t="shared" si="13"/>
        <v>нд</v>
      </c>
      <c r="H96" s="7" t="s">
        <v>652</v>
      </c>
    </row>
    <row r="97" spans="1:8" s="6" customFormat="1" ht="31.5" x14ac:dyDescent="0.25">
      <c r="A97" s="28" t="s">
        <v>191</v>
      </c>
      <c r="B97" s="63" t="s">
        <v>118</v>
      </c>
      <c r="C97" s="27" t="s">
        <v>721</v>
      </c>
      <c r="D97" s="26" t="s">
        <v>652</v>
      </c>
      <c r="E97" s="26" t="s">
        <v>652</v>
      </c>
      <c r="F97" s="8" t="str">
        <f t="shared" si="12"/>
        <v>нд</v>
      </c>
      <c r="G97" s="9" t="str">
        <f t="shared" si="13"/>
        <v>нд</v>
      </c>
      <c r="H97" s="7" t="s">
        <v>652</v>
      </c>
    </row>
    <row r="98" spans="1:8" s="6" customFormat="1" x14ac:dyDescent="0.25">
      <c r="A98" s="28" t="s">
        <v>192</v>
      </c>
      <c r="B98" s="29" t="s">
        <v>46</v>
      </c>
      <c r="C98" s="27" t="s">
        <v>721</v>
      </c>
      <c r="D98" s="26" t="s">
        <v>652</v>
      </c>
      <c r="E98" s="26" t="s">
        <v>652</v>
      </c>
      <c r="F98" s="8" t="str">
        <f t="shared" si="12"/>
        <v>нд</v>
      </c>
      <c r="G98" s="9" t="str">
        <f t="shared" si="13"/>
        <v>нд</v>
      </c>
      <c r="H98" s="7" t="s">
        <v>652</v>
      </c>
    </row>
    <row r="99" spans="1:8" s="6" customFormat="1" x14ac:dyDescent="0.25">
      <c r="A99" s="28" t="s">
        <v>193</v>
      </c>
      <c r="B99" s="64" t="s">
        <v>47</v>
      </c>
      <c r="C99" s="27" t="s">
        <v>721</v>
      </c>
      <c r="D99" s="26" t="s">
        <v>652</v>
      </c>
      <c r="E99" s="26" t="s">
        <v>652</v>
      </c>
      <c r="F99" s="8" t="str">
        <f t="shared" si="12"/>
        <v>нд</v>
      </c>
      <c r="G99" s="9" t="str">
        <f t="shared" si="13"/>
        <v>нд</v>
      </c>
      <c r="H99" s="7" t="s">
        <v>652</v>
      </c>
    </row>
    <row r="100" spans="1:8" s="6" customFormat="1" x14ac:dyDescent="0.25">
      <c r="A100" s="28" t="s">
        <v>194</v>
      </c>
      <c r="B100" s="62" t="s">
        <v>122</v>
      </c>
      <c r="C100" s="27" t="s">
        <v>721</v>
      </c>
      <c r="D100" s="10">
        <v>80.236622604405056</v>
      </c>
      <c r="E100" s="10">
        <f t="shared" si="14"/>
        <v>53.824299979999637</v>
      </c>
      <c r="F100" s="8">
        <f t="shared" si="12"/>
        <v>-26.412322624405419</v>
      </c>
      <c r="G100" s="9">
        <f t="shared" si="13"/>
        <v>-0.32918038879362499</v>
      </c>
      <c r="H100" s="7" t="s">
        <v>652</v>
      </c>
    </row>
    <row r="101" spans="1:8" s="6" customFormat="1" x14ac:dyDescent="0.25">
      <c r="A101" s="28" t="s">
        <v>195</v>
      </c>
      <c r="B101" s="61" t="s">
        <v>667</v>
      </c>
      <c r="C101" s="27" t="s">
        <v>721</v>
      </c>
      <c r="D101" s="10">
        <v>-245.94599235397266</v>
      </c>
      <c r="E101" s="26">
        <f t="shared" ref="E101" si="15">E102-E110</f>
        <v>684.58585754000023</v>
      </c>
      <c r="F101" s="8">
        <f t="shared" si="12"/>
        <v>930.53184989397289</v>
      </c>
      <c r="G101" s="9" t="s">
        <v>652</v>
      </c>
      <c r="H101" s="7" t="s">
        <v>652</v>
      </c>
    </row>
    <row r="102" spans="1:8" s="6" customFormat="1" x14ac:dyDescent="0.25">
      <c r="A102" s="28" t="s">
        <v>4</v>
      </c>
      <c r="B102" s="63" t="s">
        <v>196</v>
      </c>
      <c r="C102" s="27" t="s">
        <v>721</v>
      </c>
      <c r="D102" s="8">
        <v>559.0379512799999</v>
      </c>
      <c r="E102" s="26">
        <v>1746.16779167</v>
      </c>
      <c r="F102" s="8">
        <f t="shared" si="12"/>
        <v>1187.12984039</v>
      </c>
      <c r="G102" s="9">
        <f t="shared" si="13"/>
        <v>2.1235228085533211</v>
      </c>
      <c r="H102" s="7" t="s">
        <v>652</v>
      </c>
    </row>
    <row r="103" spans="1:8" s="6" customFormat="1" ht="157.5" x14ac:dyDescent="0.25">
      <c r="A103" s="28" t="s">
        <v>197</v>
      </c>
      <c r="B103" s="29" t="s">
        <v>198</v>
      </c>
      <c r="C103" s="27" t="s">
        <v>721</v>
      </c>
      <c r="D103" s="10">
        <v>364.18755801999998</v>
      </c>
      <c r="E103" s="26">
        <v>1324.8361303099998</v>
      </c>
      <c r="F103" s="8">
        <f t="shared" si="12"/>
        <v>960.64857228999983</v>
      </c>
      <c r="G103" s="9">
        <f t="shared" si="13"/>
        <v>2.6377852596415283</v>
      </c>
      <c r="H103" s="7" t="s">
        <v>743</v>
      </c>
    </row>
    <row r="104" spans="1:8" s="6" customFormat="1" ht="47.25" x14ac:dyDescent="0.25">
      <c r="A104" s="28" t="s">
        <v>199</v>
      </c>
      <c r="B104" s="29" t="s">
        <v>200</v>
      </c>
      <c r="C104" s="27" t="s">
        <v>721</v>
      </c>
      <c r="D104" s="10">
        <v>19.858000000000001</v>
      </c>
      <c r="E104" s="26">
        <v>81.112148560000009</v>
      </c>
      <c r="F104" s="8">
        <f t="shared" si="12"/>
        <v>61.254148560000004</v>
      </c>
      <c r="G104" s="9">
        <f t="shared" si="13"/>
        <v>3.084608145835432</v>
      </c>
      <c r="H104" s="7" t="s">
        <v>727</v>
      </c>
    </row>
    <row r="105" spans="1:8" s="6" customFormat="1" x14ac:dyDescent="0.25">
      <c r="A105" s="28" t="s">
        <v>201</v>
      </c>
      <c r="B105" s="29" t="s">
        <v>202</v>
      </c>
      <c r="C105" s="27" t="s">
        <v>721</v>
      </c>
      <c r="D105" s="10">
        <v>0</v>
      </c>
      <c r="E105" s="26">
        <v>12.194986720000001</v>
      </c>
      <c r="F105" s="8">
        <f t="shared" si="12"/>
        <v>12.194986720000001</v>
      </c>
      <c r="G105" s="9">
        <v>1</v>
      </c>
      <c r="H105" s="7" t="s">
        <v>652</v>
      </c>
    </row>
    <row r="106" spans="1:8" s="6" customFormat="1" x14ac:dyDescent="0.25">
      <c r="A106" s="28" t="s">
        <v>203</v>
      </c>
      <c r="B106" s="37" t="s">
        <v>204</v>
      </c>
      <c r="C106" s="27" t="s">
        <v>721</v>
      </c>
      <c r="D106" s="10">
        <v>0</v>
      </c>
      <c r="E106" s="26">
        <v>4.7843174299999998</v>
      </c>
      <c r="F106" s="8">
        <f t="shared" si="12"/>
        <v>4.7843174299999998</v>
      </c>
      <c r="G106" s="9">
        <v>1</v>
      </c>
      <c r="H106" s="7" t="s">
        <v>652</v>
      </c>
    </row>
    <row r="107" spans="1:8" s="6" customFormat="1" ht="47.25" x14ac:dyDescent="0.25">
      <c r="A107" s="28" t="s">
        <v>205</v>
      </c>
      <c r="B107" s="64" t="s">
        <v>206</v>
      </c>
      <c r="C107" s="27" t="s">
        <v>721</v>
      </c>
      <c r="D107" s="10">
        <v>174.99239325999991</v>
      </c>
      <c r="E107" s="10">
        <f t="shared" ref="E107" si="16">E102-E103-E104-E105-E108-E109</f>
        <v>328.02452608000021</v>
      </c>
      <c r="F107" s="8">
        <f t="shared" si="12"/>
        <v>153.0321328200003</v>
      </c>
      <c r="G107" s="9">
        <f t="shared" si="13"/>
        <v>0.87450734268562447</v>
      </c>
      <c r="H107" s="7" t="s">
        <v>733</v>
      </c>
    </row>
    <row r="108" spans="1:8" s="6" customFormat="1" x14ac:dyDescent="0.25">
      <c r="A108" s="28" t="s">
        <v>703</v>
      </c>
      <c r="B108" s="29" t="s">
        <v>668</v>
      </c>
      <c r="C108" s="27" t="s">
        <v>721</v>
      </c>
      <c r="D108" s="8">
        <v>0</v>
      </c>
      <c r="E108" s="26">
        <v>0</v>
      </c>
      <c r="F108" s="8">
        <f t="shared" si="12"/>
        <v>0</v>
      </c>
      <c r="G108" s="9">
        <v>0</v>
      </c>
      <c r="H108" s="7" t="s">
        <v>652</v>
      </c>
    </row>
    <row r="109" spans="1:8" s="6" customFormat="1" x14ac:dyDescent="0.25">
      <c r="A109" s="28" t="s">
        <v>704</v>
      </c>
      <c r="B109" s="29" t="s">
        <v>669</v>
      </c>
      <c r="C109" s="27" t="s">
        <v>721</v>
      </c>
      <c r="D109" s="8">
        <v>0</v>
      </c>
      <c r="E109" s="26">
        <v>0</v>
      </c>
      <c r="F109" s="8">
        <f t="shared" si="12"/>
        <v>0</v>
      </c>
      <c r="G109" s="9">
        <v>0</v>
      </c>
      <c r="H109" s="7" t="s">
        <v>652</v>
      </c>
    </row>
    <row r="110" spans="1:8" s="6" customFormat="1" x14ac:dyDescent="0.25">
      <c r="A110" s="28" t="s">
        <v>5</v>
      </c>
      <c r="B110" s="32" t="s">
        <v>165</v>
      </c>
      <c r="C110" s="27" t="s">
        <v>721</v>
      </c>
      <c r="D110" s="10">
        <v>804.98394363397256</v>
      </c>
      <c r="E110" s="26">
        <v>1061.5819341299998</v>
      </c>
      <c r="F110" s="8">
        <f t="shared" si="12"/>
        <v>256.59799049602725</v>
      </c>
      <c r="G110" s="9">
        <f t="shared" si="13"/>
        <v>0.31876162565138411</v>
      </c>
      <c r="H110" s="7" t="s">
        <v>652</v>
      </c>
    </row>
    <row r="111" spans="1:8" s="6" customFormat="1" x14ac:dyDescent="0.25">
      <c r="A111" s="28" t="s">
        <v>207</v>
      </c>
      <c r="B111" s="64" t="s">
        <v>208</v>
      </c>
      <c r="C111" s="27" t="s">
        <v>721</v>
      </c>
      <c r="D111" s="10">
        <v>47.128330000000005</v>
      </c>
      <c r="E111" s="26">
        <v>36.173818900000001</v>
      </c>
      <c r="F111" s="8">
        <f t="shared" si="12"/>
        <v>-10.954511100000005</v>
      </c>
      <c r="G111" s="9">
        <f t="shared" si="13"/>
        <v>-0.23244004402447538</v>
      </c>
      <c r="H111" s="7" t="s">
        <v>652</v>
      </c>
    </row>
    <row r="112" spans="1:8" s="6" customFormat="1" ht="63" x14ac:dyDescent="0.25">
      <c r="A112" s="28" t="s">
        <v>209</v>
      </c>
      <c r="B112" s="64" t="s">
        <v>210</v>
      </c>
      <c r="C112" s="27" t="s">
        <v>721</v>
      </c>
      <c r="D112" s="10">
        <v>569.46208417397258</v>
      </c>
      <c r="E112" s="26">
        <v>793.26482084999986</v>
      </c>
      <c r="F112" s="8">
        <f t="shared" si="12"/>
        <v>223.80273667602728</v>
      </c>
      <c r="G112" s="9">
        <f t="shared" si="13"/>
        <v>0.39300726579656664</v>
      </c>
      <c r="H112" s="7" t="s">
        <v>744</v>
      </c>
    </row>
    <row r="113" spans="1:8" s="6" customFormat="1" x14ac:dyDescent="0.25">
      <c r="A113" s="28" t="s">
        <v>705</v>
      </c>
      <c r="B113" s="37" t="s">
        <v>670</v>
      </c>
      <c r="C113" s="27" t="s">
        <v>721</v>
      </c>
      <c r="D113" s="10">
        <v>55.861383899999993</v>
      </c>
      <c r="E113" s="26">
        <v>45.60362215</v>
      </c>
      <c r="F113" s="8">
        <f t="shared" si="12"/>
        <v>-10.257761749999993</v>
      </c>
      <c r="G113" s="9">
        <f t="shared" si="13"/>
        <v>-0.18362885116421179</v>
      </c>
      <c r="H113" s="7" t="s">
        <v>652</v>
      </c>
    </row>
    <row r="114" spans="1:8" s="6" customFormat="1" x14ac:dyDescent="0.25">
      <c r="A114" s="28" t="s">
        <v>211</v>
      </c>
      <c r="B114" s="64" t="s">
        <v>212</v>
      </c>
      <c r="C114" s="27" t="s">
        <v>721</v>
      </c>
      <c r="D114" s="10">
        <v>0</v>
      </c>
      <c r="E114" s="26">
        <v>28.675385989999999</v>
      </c>
      <c r="F114" s="8">
        <f t="shared" si="12"/>
        <v>28.675385989999999</v>
      </c>
      <c r="G114" s="9">
        <v>1</v>
      </c>
      <c r="H114" s="7" t="s">
        <v>652</v>
      </c>
    </row>
    <row r="115" spans="1:8" s="6" customFormat="1" x14ac:dyDescent="0.25">
      <c r="A115" s="28" t="s">
        <v>213</v>
      </c>
      <c r="B115" s="37" t="s">
        <v>214</v>
      </c>
      <c r="C115" s="27" t="s">
        <v>721</v>
      </c>
      <c r="D115" s="10">
        <v>0</v>
      </c>
      <c r="E115" s="26">
        <v>21.884266309999997</v>
      </c>
      <c r="F115" s="8">
        <f t="shared" si="12"/>
        <v>21.884266309999997</v>
      </c>
      <c r="G115" s="9">
        <v>1</v>
      </c>
      <c r="H115" s="7" t="s">
        <v>652</v>
      </c>
    </row>
    <row r="116" spans="1:8" s="6" customFormat="1" x14ac:dyDescent="0.25">
      <c r="A116" s="28" t="s">
        <v>706</v>
      </c>
      <c r="B116" s="37" t="s">
        <v>671</v>
      </c>
      <c r="C116" s="27" t="s">
        <v>721</v>
      </c>
      <c r="D116" s="10">
        <v>0</v>
      </c>
      <c r="E116" s="10">
        <f t="shared" ref="E116" si="17">E114-E115</f>
        <v>6.7911196800000013</v>
      </c>
      <c r="F116" s="8">
        <f t="shared" si="12"/>
        <v>6.7911196800000013</v>
      </c>
      <c r="G116" s="9">
        <v>1</v>
      </c>
      <c r="H116" s="7" t="s">
        <v>652</v>
      </c>
    </row>
    <row r="117" spans="1:8" s="6" customFormat="1" x14ac:dyDescent="0.25">
      <c r="A117" s="28" t="s">
        <v>215</v>
      </c>
      <c r="B117" s="64" t="s">
        <v>216</v>
      </c>
      <c r="C117" s="27" t="s">
        <v>721</v>
      </c>
      <c r="D117" s="10">
        <v>188.39352945999997</v>
      </c>
      <c r="E117" s="10">
        <f>E110-E111-E112-E114-E118-E119</f>
        <v>203.46790838999993</v>
      </c>
      <c r="F117" s="8">
        <f t="shared" si="12"/>
        <v>15.074378929999966</v>
      </c>
      <c r="G117" s="9">
        <f t="shared" si="13"/>
        <v>8.0015375120410237E-2</v>
      </c>
      <c r="H117" s="7" t="s">
        <v>652</v>
      </c>
    </row>
    <row r="118" spans="1:8" s="6" customFormat="1" ht="15" customHeight="1" x14ac:dyDescent="0.25">
      <c r="A118" s="28" t="s">
        <v>707</v>
      </c>
      <c r="B118" s="64" t="s">
        <v>672</v>
      </c>
      <c r="C118" s="27" t="s">
        <v>721</v>
      </c>
      <c r="D118" s="10">
        <v>0</v>
      </c>
      <c r="E118" s="26">
        <v>0</v>
      </c>
      <c r="F118" s="8">
        <f t="shared" si="12"/>
        <v>0</v>
      </c>
      <c r="G118" s="9">
        <v>0</v>
      </c>
      <c r="H118" s="7" t="s">
        <v>652</v>
      </c>
    </row>
    <row r="119" spans="1:8" s="6" customFormat="1" x14ac:dyDescent="0.25">
      <c r="A119" s="28" t="s">
        <v>708</v>
      </c>
      <c r="B119" s="64" t="s">
        <v>673</v>
      </c>
      <c r="C119" s="27" t="s">
        <v>721</v>
      </c>
      <c r="D119" s="10">
        <v>0</v>
      </c>
      <c r="E119" s="26">
        <v>0</v>
      </c>
      <c r="F119" s="8">
        <f t="shared" si="12"/>
        <v>0</v>
      </c>
      <c r="G119" s="9">
        <v>0</v>
      </c>
      <c r="H119" s="7" t="s">
        <v>652</v>
      </c>
    </row>
    <row r="120" spans="1:8" s="6" customFormat="1" x14ac:dyDescent="0.25">
      <c r="A120" s="28" t="s">
        <v>217</v>
      </c>
      <c r="B120" s="61" t="s">
        <v>674</v>
      </c>
      <c r="C120" s="27" t="s">
        <v>721</v>
      </c>
      <c r="D120" s="10">
        <v>2603.6721003072835</v>
      </c>
      <c r="E120" s="10">
        <f t="shared" ref="E120" si="18">E86+E101</f>
        <v>2605.2066460299998</v>
      </c>
      <c r="F120" s="8">
        <f t="shared" si="12"/>
        <v>1.5345457227163024</v>
      </c>
      <c r="G120" s="9">
        <f t="shared" si="13"/>
        <v>5.8937748825416136E-4</v>
      </c>
      <c r="H120" s="7" t="s">
        <v>652</v>
      </c>
    </row>
    <row r="121" spans="1:8" s="6" customFormat="1" x14ac:dyDescent="0.25">
      <c r="A121" s="28" t="s">
        <v>6</v>
      </c>
      <c r="B121" s="63" t="s">
        <v>104</v>
      </c>
      <c r="C121" s="27" t="s">
        <v>721</v>
      </c>
      <c r="D121" s="26" t="s">
        <v>652</v>
      </c>
      <c r="E121" s="26" t="s">
        <v>652</v>
      </c>
      <c r="F121" s="8" t="str">
        <f t="shared" si="12"/>
        <v>нд</v>
      </c>
      <c r="G121" s="9" t="str">
        <f t="shared" si="13"/>
        <v>нд</v>
      </c>
      <c r="H121" s="7" t="s">
        <v>652</v>
      </c>
    </row>
    <row r="122" spans="1:8" s="6" customFormat="1" ht="31.5" x14ac:dyDescent="0.25">
      <c r="A122" s="28" t="s">
        <v>218</v>
      </c>
      <c r="B122" s="29" t="s">
        <v>105</v>
      </c>
      <c r="C122" s="27" t="s">
        <v>721</v>
      </c>
      <c r="D122" s="26" t="s">
        <v>652</v>
      </c>
      <c r="E122" s="26" t="s">
        <v>652</v>
      </c>
      <c r="F122" s="8" t="str">
        <f t="shared" si="12"/>
        <v>нд</v>
      </c>
      <c r="G122" s="9" t="str">
        <f t="shared" si="13"/>
        <v>нд</v>
      </c>
      <c r="H122" s="7" t="s">
        <v>652</v>
      </c>
    </row>
    <row r="123" spans="1:8" s="6" customFormat="1" ht="31.5" x14ac:dyDescent="0.25">
      <c r="A123" s="28" t="s">
        <v>219</v>
      </c>
      <c r="B123" s="29" t="s">
        <v>106</v>
      </c>
      <c r="C123" s="27" t="s">
        <v>721</v>
      </c>
      <c r="D123" s="26" t="s">
        <v>652</v>
      </c>
      <c r="E123" s="26" t="s">
        <v>652</v>
      </c>
      <c r="F123" s="8" t="str">
        <f t="shared" si="12"/>
        <v>нд</v>
      </c>
      <c r="G123" s="9" t="str">
        <f t="shared" si="13"/>
        <v>нд</v>
      </c>
      <c r="H123" s="7" t="s">
        <v>652</v>
      </c>
    </row>
    <row r="124" spans="1:8" s="6" customFormat="1" ht="31.5" x14ac:dyDescent="0.25">
      <c r="A124" s="28" t="s">
        <v>220</v>
      </c>
      <c r="B124" s="29" t="s">
        <v>107</v>
      </c>
      <c r="C124" s="27" t="s">
        <v>721</v>
      </c>
      <c r="D124" s="26" t="s">
        <v>652</v>
      </c>
      <c r="E124" s="26" t="s">
        <v>652</v>
      </c>
      <c r="F124" s="8" t="str">
        <f t="shared" si="12"/>
        <v>нд</v>
      </c>
      <c r="G124" s="9" t="str">
        <f t="shared" si="13"/>
        <v>нд</v>
      </c>
      <c r="H124" s="7" t="s">
        <v>652</v>
      </c>
    </row>
    <row r="125" spans="1:8" s="6" customFormat="1" x14ac:dyDescent="0.25">
      <c r="A125" s="28" t="s">
        <v>7</v>
      </c>
      <c r="B125" s="62" t="s">
        <v>108</v>
      </c>
      <c r="C125" s="27" t="s">
        <v>721</v>
      </c>
      <c r="D125" s="26" t="s">
        <v>652</v>
      </c>
      <c r="E125" s="26" t="s">
        <v>652</v>
      </c>
      <c r="F125" s="8" t="str">
        <f t="shared" si="12"/>
        <v>нд</v>
      </c>
      <c r="G125" s="9" t="str">
        <f t="shared" si="13"/>
        <v>нд</v>
      </c>
      <c r="H125" s="7" t="s">
        <v>652</v>
      </c>
    </row>
    <row r="126" spans="1:8" s="6" customFormat="1" x14ac:dyDescent="0.25">
      <c r="A126" s="28" t="s">
        <v>8</v>
      </c>
      <c r="B126" s="62" t="s">
        <v>109</v>
      </c>
      <c r="C126" s="27" t="s">
        <v>721</v>
      </c>
      <c r="D126" s="10">
        <v>1140.6870206193789</v>
      </c>
      <c r="E126" s="26">
        <v>1238.2418339592105</v>
      </c>
      <c r="F126" s="8">
        <f t="shared" si="12"/>
        <v>97.554813339831526</v>
      </c>
      <c r="G126" s="9">
        <f t="shared" si="13"/>
        <v>8.5522857345094128E-2</v>
      </c>
      <c r="H126" s="7" t="s">
        <v>652</v>
      </c>
    </row>
    <row r="127" spans="1:8" s="6" customFormat="1" x14ac:dyDescent="0.25">
      <c r="A127" s="28" t="s">
        <v>9</v>
      </c>
      <c r="B127" s="62" t="s">
        <v>110</v>
      </c>
      <c r="C127" s="27" t="s">
        <v>721</v>
      </c>
      <c r="D127" s="26" t="s">
        <v>652</v>
      </c>
      <c r="E127" s="26" t="s">
        <v>652</v>
      </c>
      <c r="F127" s="8" t="str">
        <f t="shared" si="12"/>
        <v>нд</v>
      </c>
      <c r="G127" s="9" t="str">
        <f t="shared" si="13"/>
        <v>нд</v>
      </c>
      <c r="H127" s="7" t="s">
        <v>652</v>
      </c>
    </row>
    <row r="128" spans="1:8" s="6" customFormat="1" x14ac:dyDescent="0.25">
      <c r="A128" s="28" t="s">
        <v>221</v>
      </c>
      <c r="B128" s="62" t="s">
        <v>112</v>
      </c>
      <c r="C128" s="27" t="s">
        <v>721</v>
      </c>
      <c r="D128" s="10">
        <v>925.36334175863533</v>
      </c>
      <c r="E128" s="26">
        <v>260.64714300000003</v>
      </c>
      <c r="F128" s="8">
        <f t="shared" si="12"/>
        <v>-664.7161987586353</v>
      </c>
      <c r="G128" s="9">
        <f t="shared" si="13"/>
        <v>-0.71832994539783135</v>
      </c>
      <c r="H128" s="7" t="s">
        <v>652</v>
      </c>
    </row>
    <row r="129" spans="1:8" s="6" customFormat="1" x14ac:dyDescent="0.25">
      <c r="A129" s="28" t="s">
        <v>222</v>
      </c>
      <c r="B129" s="62" t="s">
        <v>114</v>
      </c>
      <c r="C129" s="27" t="s">
        <v>721</v>
      </c>
      <c r="D129" s="26" t="s">
        <v>652</v>
      </c>
      <c r="E129" s="26" t="s">
        <v>652</v>
      </c>
      <c r="F129" s="8" t="str">
        <f t="shared" si="12"/>
        <v>нд</v>
      </c>
      <c r="G129" s="9" t="str">
        <f t="shared" si="13"/>
        <v>нд</v>
      </c>
      <c r="H129" s="7" t="s">
        <v>652</v>
      </c>
    </row>
    <row r="130" spans="1:8" s="6" customFormat="1" x14ac:dyDescent="0.25">
      <c r="A130" s="28" t="s">
        <v>223</v>
      </c>
      <c r="B130" s="62" t="s">
        <v>116</v>
      </c>
      <c r="C130" s="27" t="s">
        <v>721</v>
      </c>
      <c r="D130" s="26" t="s">
        <v>652</v>
      </c>
      <c r="E130" s="26" t="s">
        <v>652</v>
      </c>
      <c r="F130" s="8" t="str">
        <f t="shared" si="12"/>
        <v>нд</v>
      </c>
      <c r="G130" s="9" t="str">
        <f t="shared" si="13"/>
        <v>нд</v>
      </c>
      <c r="H130" s="7" t="s">
        <v>652</v>
      </c>
    </row>
    <row r="131" spans="1:8" s="6" customFormat="1" ht="31.5" x14ac:dyDescent="0.25">
      <c r="A131" s="28" t="s">
        <v>224</v>
      </c>
      <c r="B131" s="63" t="s">
        <v>118</v>
      </c>
      <c r="C131" s="27" t="s">
        <v>721</v>
      </c>
      <c r="D131" s="26" t="s">
        <v>652</v>
      </c>
      <c r="E131" s="26" t="s">
        <v>652</v>
      </c>
      <c r="F131" s="8" t="str">
        <f t="shared" si="12"/>
        <v>нд</v>
      </c>
      <c r="G131" s="9" t="str">
        <f t="shared" si="13"/>
        <v>нд</v>
      </c>
      <c r="H131" s="7" t="s">
        <v>652</v>
      </c>
    </row>
    <row r="132" spans="1:8" s="6" customFormat="1" x14ac:dyDescent="0.25">
      <c r="A132" s="28" t="s">
        <v>225</v>
      </c>
      <c r="B132" s="64" t="s">
        <v>46</v>
      </c>
      <c r="C132" s="27" t="s">
        <v>721</v>
      </c>
      <c r="D132" s="26" t="s">
        <v>652</v>
      </c>
      <c r="E132" s="26" t="s">
        <v>652</v>
      </c>
      <c r="F132" s="8" t="str">
        <f t="shared" si="12"/>
        <v>нд</v>
      </c>
      <c r="G132" s="16" t="str">
        <f>IF(D132="нд","нд",E132/D132-1)</f>
        <v>нд</v>
      </c>
      <c r="H132" s="7" t="s">
        <v>652</v>
      </c>
    </row>
    <row r="133" spans="1:8" s="6" customFormat="1" x14ac:dyDescent="0.25">
      <c r="A133" s="28" t="s">
        <v>226</v>
      </c>
      <c r="B133" s="64" t="s">
        <v>47</v>
      </c>
      <c r="C133" s="27" t="s">
        <v>721</v>
      </c>
      <c r="D133" s="26" t="s">
        <v>652</v>
      </c>
      <c r="E133" s="26" t="s">
        <v>652</v>
      </c>
      <c r="F133" s="10" t="s">
        <v>652</v>
      </c>
      <c r="G133" s="10" t="s">
        <v>652</v>
      </c>
      <c r="H133" s="7" t="s">
        <v>652</v>
      </c>
    </row>
    <row r="134" spans="1:8" s="6" customFormat="1" x14ac:dyDescent="0.25">
      <c r="A134" s="28" t="s">
        <v>227</v>
      </c>
      <c r="B134" s="62" t="s">
        <v>122</v>
      </c>
      <c r="C134" s="27" t="s">
        <v>721</v>
      </c>
      <c r="D134" s="10">
        <v>537.62173792926922</v>
      </c>
      <c r="E134" s="26">
        <f t="shared" ref="E134" si="19">E120-E126-E128</f>
        <v>1106.3176690707892</v>
      </c>
      <c r="F134" s="8">
        <f t="shared" si="12"/>
        <v>568.69593114151996</v>
      </c>
      <c r="G134" s="9">
        <f t="shared" si="13"/>
        <v>1.0577993615584402</v>
      </c>
      <c r="H134" s="7" t="s">
        <v>734</v>
      </c>
    </row>
    <row r="135" spans="1:8" s="6" customFormat="1" x14ac:dyDescent="0.25">
      <c r="A135" s="28" t="s">
        <v>228</v>
      </c>
      <c r="B135" s="61" t="s">
        <v>229</v>
      </c>
      <c r="C135" s="27" t="s">
        <v>721</v>
      </c>
      <c r="D135" s="10">
        <v>520.7344200614574</v>
      </c>
      <c r="E135" s="26">
        <v>328.04380697000005</v>
      </c>
      <c r="F135" s="8">
        <f t="shared" si="12"/>
        <v>-192.69061309145735</v>
      </c>
      <c r="G135" s="9">
        <f t="shared" si="13"/>
        <v>-0.37003625200868395</v>
      </c>
      <c r="H135" s="7" t="s">
        <v>652</v>
      </c>
    </row>
    <row r="136" spans="1:8" s="6" customFormat="1" x14ac:dyDescent="0.25">
      <c r="A136" s="28" t="s">
        <v>10</v>
      </c>
      <c r="B136" s="62" t="s">
        <v>104</v>
      </c>
      <c r="C136" s="27" t="s">
        <v>721</v>
      </c>
      <c r="D136" s="26" t="s">
        <v>652</v>
      </c>
      <c r="E136" s="26" t="s">
        <v>652</v>
      </c>
      <c r="F136" s="8" t="str">
        <f t="shared" si="12"/>
        <v>нд</v>
      </c>
      <c r="G136" s="9" t="str">
        <f t="shared" si="13"/>
        <v>нд</v>
      </c>
      <c r="H136" s="7" t="s">
        <v>652</v>
      </c>
    </row>
    <row r="137" spans="1:8" s="6" customFormat="1" ht="31.5" x14ac:dyDescent="0.25">
      <c r="A137" s="28" t="s">
        <v>230</v>
      </c>
      <c r="B137" s="29" t="s">
        <v>105</v>
      </c>
      <c r="C137" s="27" t="s">
        <v>721</v>
      </c>
      <c r="D137" s="26" t="s">
        <v>652</v>
      </c>
      <c r="E137" s="26" t="s">
        <v>652</v>
      </c>
      <c r="F137" s="8" t="str">
        <f t="shared" si="12"/>
        <v>нд</v>
      </c>
      <c r="G137" s="9" t="str">
        <f t="shared" si="13"/>
        <v>нд</v>
      </c>
      <c r="H137" s="7" t="s">
        <v>652</v>
      </c>
    </row>
    <row r="138" spans="1:8" s="6" customFormat="1" ht="31.5" x14ac:dyDescent="0.25">
      <c r="A138" s="28" t="s">
        <v>231</v>
      </c>
      <c r="B138" s="29" t="s">
        <v>106</v>
      </c>
      <c r="C138" s="27" t="s">
        <v>721</v>
      </c>
      <c r="D138" s="26" t="s">
        <v>652</v>
      </c>
      <c r="E138" s="26" t="s">
        <v>652</v>
      </c>
      <c r="F138" s="8" t="str">
        <f t="shared" si="12"/>
        <v>нд</v>
      </c>
      <c r="G138" s="9" t="str">
        <f t="shared" si="13"/>
        <v>нд</v>
      </c>
      <c r="H138" s="7" t="s">
        <v>652</v>
      </c>
    </row>
    <row r="139" spans="1:8" s="6" customFormat="1" ht="31.5" x14ac:dyDescent="0.25">
      <c r="A139" s="28" t="s">
        <v>232</v>
      </c>
      <c r="B139" s="29" t="s">
        <v>107</v>
      </c>
      <c r="C139" s="27" t="s">
        <v>721</v>
      </c>
      <c r="D139" s="26" t="s">
        <v>652</v>
      </c>
      <c r="E139" s="26" t="s">
        <v>652</v>
      </c>
      <c r="F139" s="8" t="str">
        <f t="shared" si="12"/>
        <v>нд</v>
      </c>
      <c r="G139" s="9" t="str">
        <f t="shared" si="13"/>
        <v>нд</v>
      </c>
      <c r="H139" s="7" t="s">
        <v>652</v>
      </c>
    </row>
    <row r="140" spans="1:8" s="6" customFormat="1" x14ac:dyDescent="0.25">
      <c r="A140" s="28" t="s">
        <v>11</v>
      </c>
      <c r="B140" s="32" t="s">
        <v>233</v>
      </c>
      <c r="C140" s="27" t="s">
        <v>721</v>
      </c>
      <c r="D140" s="26" t="s">
        <v>652</v>
      </c>
      <c r="E140" s="26" t="s">
        <v>652</v>
      </c>
      <c r="F140" s="8" t="str">
        <f t="shared" si="12"/>
        <v>нд</v>
      </c>
      <c r="G140" s="9" t="str">
        <f t="shared" si="13"/>
        <v>нд</v>
      </c>
      <c r="H140" s="7" t="s">
        <v>652</v>
      </c>
    </row>
    <row r="141" spans="1:8" s="6" customFormat="1" x14ac:dyDescent="0.25">
      <c r="A141" s="28" t="s">
        <v>12</v>
      </c>
      <c r="B141" s="32" t="s">
        <v>234</v>
      </c>
      <c r="C141" s="27" t="s">
        <v>721</v>
      </c>
      <c r="D141" s="10">
        <v>228.13740412387585</v>
      </c>
      <c r="E141" s="26">
        <f t="shared" ref="E141" si="20">E126-E156</f>
        <v>328.04380697000011</v>
      </c>
      <c r="F141" s="8">
        <f t="shared" si="12"/>
        <v>99.906402846124251</v>
      </c>
      <c r="G141" s="9">
        <f t="shared" si="13"/>
        <v>0.43792206380973941</v>
      </c>
      <c r="H141" s="7" t="s">
        <v>652</v>
      </c>
    </row>
    <row r="142" spans="1:8" s="6" customFormat="1" x14ac:dyDescent="0.25">
      <c r="A142" s="28" t="s">
        <v>13</v>
      </c>
      <c r="B142" s="32" t="s">
        <v>235</v>
      </c>
      <c r="C142" s="27" t="s">
        <v>721</v>
      </c>
      <c r="D142" s="26" t="s">
        <v>652</v>
      </c>
      <c r="E142" s="26" t="s">
        <v>652</v>
      </c>
      <c r="F142" s="8" t="str">
        <f t="shared" si="12"/>
        <v>нд</v>
      </c>
      <c r="G142" s="9" t="str">
        <f t="shared" si="13"/>
        <v>нд</v>
      </c>
      <c r="H142" s="7" t="s">
        <v>652</v>
      </c>
    </row>
    <row r="143" spans="1:8" s="6" customFormat="1" x14ac:dyDescent="0.25">
      <c r="A143" s="28" t="s">
        <v>236</v>
      </c>
      <c r="B143" s="32" t="s">
        <v>237</v>
      </c>
      <c r="C143" s="27" t="s">
        <v>721</v>
      </c>
      <c r="D143" s="10">
        <v>185.07266835172709</v>
      </c>
      <c r="E143" s="26">
        <f t="shared" ref="E143" si="21">E128-E158</f>
        <v>0</v>
      </c>
      <c r="F143" s="8">
        <f t="shared" si="12"/>
        <v>-185.07266835172709</v>
      </c>
      <c r="G143" s="9">
        <f t="shared" si="13"/>
        <v>-1</v>
      </c>
      <c r="H143" s="7" t="s">
        <v>652</v>
      </c>
    </row>
    <row r="144" spans="1:8" s="6" customFormat="1" x14ac:dyDescent="0.25">
      <c r="A144" s="28" t="s">
        <v>238</v>
      </c>
      <c r="B144" s="32" t="s">
        <v>239</v>
      </c>
      <c r="C144" s="27" t="s">
        <v>721</v>
      </c>
      <c r="D144" s="26" t="s">
        <v>652</v>
      </c>
      <c r="E144" s="26" t="s">
        <v>652</v>
      </c>
      <c r="F144" s="8" t="str">
        <f t="shared" si="12"/>
        <v>нд</v>
      </c>
      <c r="G144" s="9" t="str">
        <f t="shared" si="13"/>
        <v>нд</v>
      </c>
      <c r="H144" s="7" t="s">
        <v>652</v>
      </c>
    </row>
    <row r="145" spans="1:8" s="6" customFormat="1" x14ac:dyDescent="0.25">
      <c r="A145" s="28" t="s">
        <v>240</v>
      </c>
      <c r="B145" s="32" t="s">
        <v>241</v>
      </c>
      <c r="C145" s="27" t="s">
        <v>721</v>
      </c>
      <c r="D145" s="26" t="s">
        <v>652</v>
      </c>
      <c r="E145" s="26" t="s">
        <v>652</v>
      </c>
      <c r="F145" s="8" t="str">
        <f t="shared" si="12"/>
        <v>нд</v>
      </c>
      <c r="G145" s="9" t="str">
        <f t="shared" si="13"/>
        <v>нд</v>
      </c>
      <c r="H145" s="7" t="s">
        <v>652</v>
      </c>
    </row>
    <row r="146" spans="1:8" s="6" customFormat="1" ht="31.5" x14ac:dyDescent="0.25">
      <c r="A146" s="28" t="s">
        <v>242</v>
      </c>
      <c r="B146" s="32" t="s">
        <v>118</v>
      </c>
      <c r="C146" s="27" t="s">
        <v>721</v>
      </c>
      <c r="D146" s="26" t="s">
        <v>652</v>
      </c>
      <c r="E146" s="26" t="s">
        <v>652</v>
      </c>
      <c r="F146" s="8" t="str">
        <f t="shared" si="12"/>
        <v>нд</v>
      </c>
      <c r="G146" s="9" t="str">
        <f t="shared" si="13"/>
        <v>нд</v>
      </c>
      <c r="H146" s="7" t="s">
        <v>652</v>
      </c>
    </row>
    <row r="147" spans="1:8" s="6" customFormat="1" x14ac:dyDescent="0.25">
      <c r="A147" s="28" t="s">
        <v>243</v>
      </c>
      <c r="B147" s="64" t="s">
        <v>244</v>
      </c>
      <c r="C147" s="27" t="s">
        <v>721</v>
      </c>
      <c r="D147" s="26" t="s">
        <v>652</v>
      </c>
      <c r="E147" s="26" t="s">
        <v>652</v>
      </c>
      <c r="F147" s="8" t="str">
        <f t="shared" si="12"/>
        <v>нд</v>
      </c>
      <c r="G147" s="9" t="str">
        <f t="shared" si="13"/>
        <v>нд</v>
      </c>
      <c r="H147" s="7" t="s">
        <v>652</v>
      </c>
    </row>
    <row r="148" spans="1:8" s="6" customFormat="1" x14ac:dyDescent="0.25">
      <c r="A148" s="28" t="s">
        <v>245</v>
      </c>
      <c r="B148" s="64" t="s">
        <v>47</v>
      </c>
      <c r="C148" s="27" t="s">
        <v>721</v>
      </c>
      <c r="D148" s="26" t="s">
        <v>652</v>
      </c>
      <c r="E148" s="26" t="s">
        <v>652</v>
      </c>
      <c r="F148" s="10" t="s">
        <v>652</v>
      </c>
      <c r="G148" s="9" t="str">
        <f t="shared" si="13"/>
        <v>нд</v>
      </c>
      <c r="H148" s="7" t="s">
        <v>652</v>
      </c>
    </row>
    <row r="149" spans="1:8" s="6" customFormat="1" x14ac:dyDescent="0.25">
      <c r="A149" s="28" t="s">
        <v>246</v>
      </c>
      <c r="B149" s="32" t="s">
        <v>247</v>
      </c>
      <c r="C149" s="27" t="s">
        <v>721</v>
      </c>
      <c r="D149" s="66">
        <v>107.52434758585446</v>
      </c>
      <c r="E149" s="26">
        <f t="shared" ref="E149" si="22">E135-E141-E143</f>
        <v>-5.6843418860808015E-14</v>
      </c>
      <c r="F149" s="8">
        <f t="shared" ref="F149:F150" si="23">IF(D149="нд","нд",E149-D149)</f>
        <v>-107.52434758585451</v>
      </c>
      <c r="G149" s="9">
        <f t="shared" ref="G149:G155" si="24">IF(D149="нд","нд",E149/D149-1)</f>
        <v>-1.0000000000000004</v>
      </c>
      <c r="H149" s="7" t="s">
        <v>652</v>
      </c>
    </row>
    <row r="150" spans="1:8" s="6" customFormat="1" x14ac:dyDescent="0.25">
      <c r="A150" s="28" t="s">
        <v>248</v>
      </c>
      <c r="B150" s="61" t="s">
        <v>249</v>
      </c>
      <c r="C150" s="27" t="s">
        <v>721</v>
      </c>
      <c r="D150" s="66">
        <v>2082.937680245826</v>
      </c>
      <c r="E150" s="26">
        <f t="shared" ref="E150" si="25">E120-E135</f>
        <v>2277.1628390599999</v>
      </c>
      <c r="F150" s="8">
        <f t="shared" si="23"/>
        <v>194.22515881417394</v>
      </c>
      <c r="G150" s="9">
        <f t="shared" si="24"/>
        <v>9.3245784862488801E-2</v>
      </c>
      <c r="H150" s="7" t="s">
        <v>652</v>
      </c>
    </row>
    <row r="151" spans="1:8" s="6" customFormat="1" x14ac:dyDescent="0.25">
      <c r="A151" s="28" t="s">
        <v>14</v>
      </c>
      <c r="B151" s="62" t="s">
        <v>104</v>
      </c>
      <c r="C151" s="27" t="s">
        <v>721</v>
      </c>
      <c r="D151" s="26" t="s">
        <v>652</v>
      </c>
      <c r="E151" s="26" t="s">
        <v>652</v>
      </c>
      <c r="F151" s="10" t="s">
        <v>652</v>
      </c>
      <c r="G151" s="9" t="str">
        <f t="shared" si="24"/>
        <v>нд</v>
      </c>
      <c r="H151" s="7" t="s">
        <v>652</v>
      </c>
    </row>
    <row r="152" spans="1:8" s="6" customFormat="1" ht="31.5" x14ac:dyDescent="0.25">
      <c r="A152" s="28" t="s">
        <v>250</v>
      </c>
      <c r="B152" s="29" t="s">
        <v>105</v>
      </c>
      <c r="C152" s="27" t="s">
        <v>721</v>
      </c>
      <c r="D152" s="26" t="s">
        <v>652</v>
      </c>
      <c r="E152" s="26" t="s">
        <v>652</v>
      </c>
      <c r="F152" s="10" t="s">
        <v>652</v>
      </c>
      <c r="G152" s="9" t="str">
        <f t="shared" si="24"/>
        <v>нд</v>
      </c>
      <c r="H152" s="7" t="s">
        <v>652</v>
      </c>
    </row>
    <row r="153" spans="1:8" s="6" customFormat="1" ht="31.5" x14ac:dyDescent="0.25">
      <c r="A153" s="28" t="s">
        <v>251</v>
      </c>
      <c r="B153" s="29" t="s">
        <v>106</v>
      </c>
      <c r="C153" s="27" t="s">
        <v>721</v>
      </c>
      <c r="D153" s="26" t="s">
        <v>652</v>
      </c>
      <c r="E153" s="26" t="s">
        <v>652</v>
      </c>
      <c r="F153" s="8" t="str">
        <f t="shared" ref="F153:F158" si="26">IF(D153="нд","нд",E153-D153)</f>
        <v>нд</v>
      </c>
      <c r="G153" s="9" t="str">
        <f t="shared" si="24"/>
        <v>нд</v>
      </c>
      <c r="H153" s="7" t="s">
        <v>652</v>
      </c>
    </row>
    <row r="154" spans="1:8" s="6" customFormat="1" ht="31.5" x14ac:dyDescent="0.25">
      <c r="A154" s="28" t="s">
        <v>252</v>
      </c>
      <c r="B154" s="29" t="s">
        <v>107</v>
      </c>
      <c r="C154" s="27" t="s">
        <v>721</v>
      </c>
      <c r="D154" s="26" t="s">
        <v>652</v>
      </c>
      <c r="E154" s="26" t="s">
        <v>652</v>
      </c>
      <c r="F154" s="8" t="str">
        <f t="shared" si="26"/>
        <v>нд</v>
      </c>
      <c r="G154" s="9" t="str">
        <f t="shared" si="24"/>
        <v>нд</v>
      </c>
      <c r="H154" s="7" t="s">
        <v>652</v>
      </c>
    </row>
    <row r="155" spans="1:8" s="6" customFormat="1" x14ac:dyDescent="0.25">
      <c r="A155" s="28" t="s">
        <v>15</v>
      </c>
      <c r="B155" s="62" t="s">
        <v>108</v>
      </c>
      <c r="C155" s="27" t="s">
        <v>721</v>
      </c>
      <c r="D155" s="26" t="s">
        <v>652</v>
      </c>
      <c r="E155" s="26" t="s">
        <v>652</v>
      </c>
      <c r="F155" s="8" t="str">
        <f t="shared" si="26"/>
        <v>нд</v>
      </c>
      <c r="G155" s="9" t="str">
        <f t="shared" si="24"/>
        <v>нд</v>
      </c>
      <c r="H155" s="7" t="s">
        <v>652</v>
      </c>
    </row>
    <row r="156" spans="1:8" s="6" customFormat="1" x14ac:dyDescent="0.25">
      <c r="A156" s="28" t="s">
        <v>16</v>
      </c>
      <c r="B156" s="62" t="s">
        <v>109</v>
      </c>
      <c r="C156" s="27" t="s">
        <v>721</v>
      </c>
      <c r="D156" s="10">
        <v>912.54961649550307</v>
      </c>
      <c r="E156" s="26">
        <v>910.19802698921035</v>
      </c>
      <c r="F156" s="8">
        <f t="shared" si="26"/>
        <v>-2.3515895062927257</v>
      </c>
      <c r="G156" s="9">
        <f t="shared" ref="G156:G163" si="27">IF(D156="нд","нд",E156/D156-1)</f>
        <v>-2.5769442710672497E-3</v>
      </c>
      <c r="H156" s="7" t="s">
        <v>652</v>
      </c>
    </row>
    <row r="157" spans="1:8" s="6" customFormat="1" x14ac:dyDescent="0.25">
      <c r="A157" s="28" t="s">
        <v>17</v>
      </c>
      <c r="B157" s="62" t="s">
        <v>110</v>
      </c>
      <c r="C157" s="27" t="s">
        <v>721</v>
      </c>
      <c r="D157" s="26" t="s">
        <v>652</v>
      </c>
      <c r="E157" s="26" t="s">
        <v>652</v>
      </c>
      <c r="F157" s="8" t="str">
        <f t="shared" si="26"/>
        <v>нд</v>
      </c>
      <c r="G157" s="9" t="str">
        <f t="shared" si="27"/>
        <v>нд</v>
      </c>
      <c r="H157" s="7" t="s">
        <v>652</v>
      </c>
    </row>
    <row r="158" spans="1:8" s="6" customFormat="1" x14ac:dyDescent="0.25">
      <c r="A158" s="28" t="s">
        <v>253</v>
      </c>
      <c r="B158" s="63" t="s">
        <v>112</v>
      </c>
      <c r="C158" s="27" t="s">
        <v>721</v>
      </c>
      <c r="D158" s="8">
        <v>740.29067340690824</v>
      </c>
      <c r="E158" s="26">
        <v>260.64714300000003</v>
      </c>
      <c r="F158" s="8">
        <f t="shared" si="26"/>
        <v>-479.64353040690821</v>
      </c>
      <c r="G158" s="9">
        <f t="shared" si="27"/>
        <v>-0.6479124317472893</v>
      </c>
      <c r="H158" s="7" t="s">
        <v>652</v>
      </c>
    </row>
    <row r="159" spans="1:8" s="6" customFormat="1" x14ac:dyDescent="0.25">
      <c r="A159" s="28" t="s">
        <v>254</v>
      </c>
      <c r="B159" s="62" t="s">
        <v>114</v>
      </c>
      <c r="C159" s="27" t="s">
        <v>721</v>
      </c>
      <c r="D159" s="26" t="str">
        <f>D129</f>
        <v>нд</v>
      </c>
      <c r="E159" s="26" t="str">
        <f>E129</f>
        <v>нд</v>
      </c>
      <c r="F159" s="26" t="str">
        <f t="shared" ref="F159" si="28">F129</f>
        <v>нд</v>
      </c>
      <c r="G159" s="9" t="str">
        <f t="shared" si="27"/>
        <v>нд</v>
      </c>
      <c r="H159" s="7" t="s">
        <v>652</v>
      </c>
    </row>
    <row r="160" spans="1:8" s="6" customFormat="1" x14ac:dyDescent="0.25">
      <c r="A160" s="28" t="s">
        <v>255</v>
      </c>
      <c r="B160" s="62" t="s">
        <v>116</v>
      </c>
      <c r="C160" s="27" t="s">
        <v>721</v>
      </c>
      <c r="D160" s="26" t="s">
        <v>652</v>
      </c>
      <c r="E160" s="26" t="s">
        <v>652</v>
      </c>
      <c r="F160" s="8" t="str">
        <f t="shared" ref="F160:F165" si="29">IF(D160="нд","нд",E160-D160)</f>
        <v>нд</v>
      </c>
      <c r="G160" s="9" t="str">
        <f t="shared" si="27"/>
        <v>нд</v>
      </c>
      <c r="H160" s="7" t="s">
        <v>652</v>
      </c>
    </row>
    <row r="161" spans="1:8" s="6" customFormat="1" ht="31.5" x14ac:dyDescent="0.25">
      <c r="A161" s="28" t="s">
        <v>256</v>
      </c>
      <c r="B161" s="63" t="s">
        <v>118</v>
      </c>
      <c r="C161" s="27" t="s">
        <v>721</v>
      </c>
      <c r="D161" s="26" t="s">
        <v>652</v>
      </c>
      <c r="E161" s="26" t="s">
        <v>652</v>
      </c>
      <c r="F161" s="8" t="str">
        <f t="shared" si="29"/>
        <v>нд</v>
      </c>
      <c r="G161" s="9" t="str">
        <f t="shared" si="27"/>
        <v>нд</v>
      </c>
      <c r="H161" s="7" t="s">
        <v>652</v>
      </c>
    </row>
    <row r="162" spans="1:8" s="6" customFormat="1" x14ac:dyDescent="0.25">
      <c r="A162" s="28" t="s">
        <v>257</v>
      </c>
      <c r="B162" s="64" t="s">
        <v>46</v>
      </c>
      <c r="C162" s="27" t="s">
        <v>721</v>
      </c>
      <c r="D162" s="26" t="s">
        <v>652</v>
      </c>
      <c r="E162" s="26" t="s">
        <v>652</v>
      </c>
      <c r="F162" s="8" t="str">
        <f t="shared" si="29"/>
        <v>нд</v>
      </c>
      <c r="G162" s="9" t="str">
        <f t="shared" si="27"/>
        <v>нд</v>
      </c>
      <c r="H162" s="7" t="s">
        <v>652</v>
      </c>
    </row>
    <row r="163" spans="1:8" s="6" customFormat="1" x14ac:dyDescent="0.25">
      <c r="A163" s="28" t="s">
        <v>258</v>
      </c>
      <c r="B163" s="64" t="s">
        <v>47</v>
      </c>
      <c r="C163" s="27" t="s">
        <v>721</v>
      </c>
      <c r="D163" s="26" t="s">
        <v>652</v>
      </c>
      <c r="E163" s="26" t="s">
        <v>652</v>
      </c>
      <c r="F163" s="8" t="str">
        <f t="shared" si="29"/>
        <v>нд</v>
      </c>
      <c r="G163" s="9" t="str">
        <f t="shared" si="27"/>
        <v>нд</v>
      </c>
      <c r="H163" s="7" t="s">
        <v>652</v>
      </c>
    </row>
    <row r="164" spans="1:8" s="6" customFormat="1" x14ac:dyDescent="0.25">
      <c r="A164" s="28" t="s">
        <v>259</v>
      </c>
      <c r="B164" s="62" t="s">
        <v>122</v>
      </c>
      <c r="C164" s="27" t="s">
        <v>721</v>
      </c>
      <c r="D164" s="10">
        <v>430.09739034341476</v>
      </c>
      <c r="E164" s="26">
        <f t="shared" ref="E164" si="30">E150-E156-E158</f>
        <v>1106.3176690707896</v>
      </c>
      <c r="F164" s="12">
        <f t="shared" si="29"/>
        <v>676.22027872737488</v>
      </c>
      <c r="G164" s="9">
        <f t="shared" ref="G164:G165" si="31">IF(D164="нд","нд",E164/D164-1)</f>
        <v>1.572249201948055</v>
      </c>
      <c r="H164" s="7" t="s">
        <v>734</v>
      </c>
    </row>
    <row r="165" spans="1:8" s="6" customFormat="1" x14ac:dyDescent="0.25">
      <c r="A165" s="28" t="s">
        <v>260</v>
      </c>
      <c r="B165" s="61" t="s">
        <v>261</v>
      </c>
      <c r="C165" s="27" t="s">
        <v>721</v>
      </c>
      <c r="D165" s="10">
        <v>2082.937680245826</v>
      </c>
      <c r="E165" s="26">
        <f t="shared" ref="E165" si="32">SUM(E166:E169)</f>
        <v>2277.1628390599999</v>
      </c>
      <c r="F165" s="17">
        <f t="shared" si="29"/>
        <v>194.22515881417394</v>
      </c>
      <c r="G165" s="18">
        <f t="shared" si="31"/>
        <v>9.3245784862488801E-2</v>
      </c>
      <c r="H165" s="7" t="s">
        <v>652</v>
      </c>
    </row>
    <row r="166" spans="1:8" s="6" customFormat="1" x14ac:dyDescent="0.25">
      <c r="A166" s="28" t="s">
        <v>18</v>
      </c>
      <c r="B166" s="32" t="s">
        <v>262</v>
      </c>
      <c r="C166" s="27" t="s">
        <v>721</v>
      </c>
      <c r="D166" s="67">
        <v>941.86953358000005</v>
      </c>
      <c r="E166" s="26">
        <v>0</v>
      </c>
      <c r="F166" s="17">
        <f t="shared" ref="F166" si="33">IF(D166="нд","нд",E166-D166)</f>
        <v>-941.86953358000005</v>
      </c>
      <c r="G166" s="18">
        <f t="shared" ref="G166" si="34">IF(D166="нд","нд",E166/D166-1)</f>
        <v>-1</v>
      </c>
      <c r="H166" s="7" t="s">
        <v>652</v>
      </c>
    </row>
    <row r="167" spans="1:8" s="6" customFormat="1" x14ac:dyDescent="0.25">
      <c r="A167" s="28" t="s">
        <v>19</v>
      </c>
      <c r="B167" s="32" t="s">
        <v>263</v>
      </c>
      <c r="C167" s="27" t="s">
        <v>721</v>
      </c>
      <c r="D167" s="10">
        <v>104.14688401229149</v>
      </c>
      <c r="E167" s="26">
        <v>0</v>
      </c>
      <c r="F167" s="8">
        <f t="shared" ref="F167:F228" si="35">IF(D167="нд","нд",E167-D167)</f>
        <v>-104.14688401229149</v>
      </c>
      <c r="G167" s="9">
        <f t="shared" ref="G167:G224" si="36">IF(D167="нд","нд",E167/D167-1)</f>
        <v>-1</v>
      </c>
      <c r="H167" s="7" t="s">
        <v>652</v>
      </c>
    </row>
    <row r="168" spans="1:8" s="6" customFormat="1" x14ac:dyDescent="0.25">
      <c r="A168" s="28" t="s">
        <v>20</v>
      </c>
      <c r="B168" s="32" t="s">
        <v>264</v>
      </c>
      <c r="C168" s="27" t="s">
        <v>721</v>
      </c>
      <c r="D168" s="10">
        <v>687.03823388263788</v>
      </c>
      <c r="E168" s="26">
        <v>0</v>
      </c>
      <c r="F168" s="12">
        <f t="shared" si="35"/>
        <v>-687.03823388263788</v>
      </c>
      <c r="G168" s="9">
        <f t="shared" si="36"/>
        <v>-1</v>
      </c>
      <c r="H168" s="7" t="s">
        <v>652</v>
      </c>
    </row>
    <row r="169" spans="1:8" s="6" customFormat="1" ht="18" customHeight="1" x14ac:dyDescent="0.25">
      <c r="A169" s="28" t="s">
        <v>21</v>
      </c>
      <c r="B169" s="32" t="s">
        <v>265</v>
      </c>
      <c r="C169" s="27" t="s">
        <v>721</v>
      </c>
      <c r="D169" s="10">
        <v>349.88302877089643</v>
      </c>
      <c r="E169" s="26">
        <f>E150-E166-E167-E168</f>
        <v>2277.1628390599999</v>
      </c>
      <c r="F169" s="12">
        <f t="shared" si="35"/>
        <v>1927.2798102891034</v>
      </c>
      <c r="G169" s="9">
        <f t="shared" si="36"/>
        <v>5.5083546551527292</v>
      </c>
      <c r="H169" s="7" t="s">
        <v>652</v>
      </c>
    </row>
    <row r="170" spans="1:8" s="6" customFormat="1" ht="18" customHeight="1" x14ac:dyDescent="0.25">
      <c r="A170" s="28" t="s">
        <v>266</v>
      </c>
      <c r="B170" s="61" t="s">
        <v>173</v>
      </c>
      <c r="C170" s="27" t="s">
        <v>267</v>
      </c>
      <c r="D170" s="10" t="s">
        <v>511</v>
      </c>
      <c r="E170" s="26" t="s">
        <v>511</v>
      </c>
      <c r="F170" s="26" t="s">
        <v>511</v>
      </c>
      <c r="G170" s="26" t="s">
        <v>511</v>
      </c>
      <c r="H170" s="7" t="s">
        <v>652</v>
      </c>
    </row>
    <row r="171" spans="1:8" s="6" customFormat="1" ht="37.5" customHeight="1" x14ac:dyDescent="0.25">
      <c r="A171" s="28" t="s">
        <v>22</v>
      </c>
      <c r="B171" s="32" t="s">
        <v>675</v>
      </c>
      <c r="C171" s="27" t="s">
        <v>721</v>
      </c>
      <c r="D171" s="10">
        <v>5424.3290083268894</v>
      </c>
      <c r="E171" s="26">
        <f t="shared" ref="E171" si="37">E120+E112+E69</f>
        <v>4829.31363255</v>
      </c>
      <c r="F171" s="12">
        <f t="shared" si="35"/>
        <v>-595.01537577688941</v>
      </c>
      <c r="G171" s="9">
        <f t="shared" si="36"/>
        <v>-0.10969382109077108</v>
      </c>
      <c r="H171" s="7" t="s">
        <v>652</v>
      </c>
    </row>
    <row r="172" spans="1:8" s="6" customFormat="1" ht="18" customHeight="1" x14ac:dyDescent="0.25">
      <c r="A172" s="28" t="s">
        <v>23</v>
      </c>
      <c r="B172" s="32" t="s">
        <v>268</v>
      </c>
      <c r="C172" s="27" t="s">
        <v>721</v>
      </c>
      <c r="D172" s="10">
        <v>5332.1934669295151</v>
      </c>
      <c r="E172" s="26">
        <v>4341.5190000000002</v>
      </c>
      <c r="F172" s="12">
        <f t="shared" si="35"/>
        <v>-990.67446692951489</v>
      </c>
      <c r="G172" s="9">
        <f t="shared" si="36"/>
        <v>-0.18579117075809781</v>
      </c>
      <c r="H172" s="7" t="s">
        <v>652</v>
      </c>
    </row>
    <row r="173" spans="1:8" s="6" customFormat="1" ht="46.5" customHeight="1" x14ac:dyDescent="0.25">
      <c r="A173" s="28" t="s">
        <v>269</v>
      </c>
      <c r="B173" s="29" t="s">
        <v>270</v>
      </c>
      <c r="C173" s="27" t="s">
        <v>721</v>
      </c>
      <c r="D173" s="10">
        <v>2682.1934663395155</v>
      </c>
      <c r="E173" s="26">
        <v>4341.5190000000002</v>
      </c>
      <c r="F173" s="10">
        <f t="shared" si="35"/>
        <v>1659.3255336604848</v>
      </c>
      <c r="G173" s="9">
        <f t="shared" si="36"/>
        <v>0.6186449838478747</v>
      </c>
      <c r="H173" s="7" t="s">
        <v>652</v>
      </c>
    </row>
    <row r="174" spans="1:8" s="6" customFormat="1" ht="56.25" customHeight="1" x14ac:dyDescent="0.25">
      <c r="A174" s="28" t="s">
        <v>24</v>
      </c>
      <c r="B174" s="32" t="s">
        <v>271</v>
      </c>
      <c r="C174" s="27" t="s">
        <v>721</v>
      </c>
      <c r="D174" s="10">
        <v>5905.2084530714828</v>
      </c>
      <c r="E174" s="26">
        <v>4614.3249999999998</v>
      </c>
      <c r="F174" s="12">
        <f t="shared" si="35"/>
        <v>-1290.883453071483</v>
      </c>
      <c r="G174" s="8">
        <f t="shared" si="36"/>
        <v>-0.21860082727478558</v>
      </c>
      <c r="H174" s="7" t="s">
        <v>654</v>
      </c>
    </row>
    <row r="175" spans="1:8" s="6" customFormat="1" ht="48.75" customHeight="1" x14ac:dyDescent="0.25">
      <c r="A175" s="28" t="s">
        <v>272</v>
      </c>
      <c r="B175" s="29" t="s">
        <v>273</v>
      </c>
      <c r="C175" s="27" t="s">
        <v>721</v>
      </c>
      <c r="D175" s="10">
        <v>650.99276142148278</v>
      </c>
      <c r="E175" s="26">
        <v>1119.777</v>
      </c>
      <c r="F175" s="10">
        <f t="shared" si="35"/>
        <v>468.78423857851726</v>
      </c>
      <c r="G175" s="9">
        <f t="shared" si="36"/>
        <v>0.72010668375927556</v>
      </c>
      <c r="H175" s="7" t="s">
        <v>655</v>
      </c>
    </row>
    <row r="176" spans="1:8" s="6" customFormat="1" ht="31.5" x14ac:dyDescent="0.25">
      <c r="A176" s="28" t="s">
        <v>25</v>
      </c>
      <c r="B176" s="32" t="s">
        <v>676</v>
      </c>
      <c r="C176" s="27" t="s">
        <v>267</v>
      </c>
      <c r="D176" s="17">
        <v>1.0886523372764438</v>
      </c>
      <c r="E176" s="68">
        <f>E174/E171</f>
        <v>0.9554825698001973</v>
      </c>
      <c r="F176" s="17">
        <f t="shared" si="35"/>
        <v>-0.13316976747624654</v>
      </c>
      <c r="G176" s="9">
        <f t="shared" si="36"/>
        <v>-0.12232534016268815</v>
      </c>
      <c r="H176" s="7" t="s">
        <v>652</v>
      </c>
    </row>
    <row r="177" spans="1:8" s="6" customFormat="1" ht="18.75" x14ac:dyDescent="0.25">
      <c r="A177" s="69" t="s">
        <v>709</v>
      </c>
      <c r="B177" s="70"/>
      <c r="C177" s="70"/>
      <c r="D177" s="70"/>
      <c r="E177" s="70"/>
      <c r="F177" s="70"/>
      <c r="G177" s="70"/>
      <c r="H177" s="71"/>
    </row>
    <row r="178" spans="1:8" s="6" customFormat="1" ht="22.9" customHeight="1" x14ac:dyDescent="0.25">
      <c r="A178" s="28" t="s">
        <v>274</v>
      </c>
      <c r="B178" s="61" t="s">
        <v>275</v>
      </c>
      <c r="C178" s="27" t="s">
        <v>721</v>
      </c>
      <c r="D178" s="10">
        <v>11842.198346805097</v>
      </c>
      <c r="E178" s="10">
        <v>12066.09899997</v>
      </c>
      <c r="F178" s="12">
        <f t="shared" si="35"/>
        <v>223.90065316490291</v>
      </c>
      <c r="G178" s="9">
        <f t="shared" si="36"/>
        <v>1.8907017650596103E-2</v>
      </c>
      <c r="H178" s="7" t="s">
        <v>652</v>
      </c>
    </row>
    <row r="179" spans="1:8" s="6" customFormat="1" x14ac:dyDescent="0.25">
      <c r="A179" s="28" t="s">
        <v>26</v>
      </c>
      <c r="B179" s="62" t="s">
        <v>104</v>
      </c>
      <c r="C179" s="27" t="s">
        <v>721</v>
      </c>
      <c r="D179" s="26" t="s">
        <v>652</v>
      </c>
      <c r="E179" s="26" t="s">
        <v>652</v>
      </c>
      <c r="F179" s="8" t="s">
        <v>652</v>
      </c>
      <c r="G179" s="8" t="s">
        <v>652</v>
      </c>
      <c r="H179" s="7" t="s">
        <v>652</v>
      </c>
    </row>
    <row r="180" spans="1:8" s="6" customFormat="1" ht="31.5" x14ac:dyDescent="0.25">
      <c r="A180" s="28" t="s">
        <v>276</v>
      </c>
      <c r="B180" s="29" t="s">
        <v>105</v>
      </c>
      <c r="C180" s="27" t="s">
        <v>721</v>
      </c>
      <c r="D180" s="26" t="s">
        <v>652</v>
      </c>
      <c r="E180" s="26" t="s">
        <v>652</v>
      </c>
      <c r="F180" s="8" t="s">
        <v>652</v>
      </c>
      <c r="G180" s="8" t="s">
        <v>652</v>
      </c>
      <c r="H180" s="7" t="s">
        <v>652</v>
      </c>
    </row>
    <row r="181" spans="1:8" s="6" customFormat="1" ht="31.5" x14ac:dyDescent="0.25">
      <c r="A181" s="28" t="s">
        <v>277</v>
      </c>
      <c r="B181" s="29" t="s">
        <v>106</v>
      </c>
      <c r="C181" s="27" t="s">
        <v>721</v>
      </c>
      <c r="D181" s="26" t="s">
        <v>652</v>
      </c>
      <c r="E181" s="26" t="s">
        <v>652</v>
      </c>
      <c r="F181" s="8" t="s">
        <v>652</v>
      </c>
      <c r="G181" s="8" t="s">
        <v>652</v>
      </c>
      <c r="H181" s="7" t="s">
        <v>652</v>
      </c>
    </row>
    <row r="182" spans="1:8" s="6" customFormat="1" ht="31.5" x14ac:dyDescent="0.25">
      <c r="A182" s="28" t="s">
        <v>278</v>
      </c>
      <c r="B182" s="29" t="s">
        <v>107</v>
      </c>
      <c r="C182" s="27" t="s">
        <v>721</v>
      </c>
      <c r="D182" s="26" t="s">
        <v>652</v>
      </c>
      <c r="E182" s="26" t="s">
        <v>652</v>
      </c>
      <c r="F182" s="8" t="s">
        <v>652</v>
      </c>
      <c r="G182" s="8" t="s">
        <v>652</v>
      </c>
      <c r="H182" s="7" t="s">
        <v>652</v>
      </c>
    </row>
    <row r="183" spans="1:8" s="6" customFormat="1" x14ac:dyDescent="0.25">
      <c r="A183" s="28" t="s">
        <v>27</v>
      </c>
      <c r="B183" s="62" t="s">
        <v>108</v>
      </c>
      <c r="C183" s="27" t="s">
        <v>721</v>
      </c>
      <c r="D183" s="26" t="s">
        <v>652</v>
      </c>
      <c r="E183" s="26" t="s">
        <v>652</v>
      </c>
      <c r="F183" s="8" t="s">
        <v>652</v>
      </c>
      <c r="G183" s="8" t="s">
        <v>652</v>
      </c>
      <c r="H183" s="7" t="s">
        <v>652</v>
      </c>
    </row>
    <row r="184" spans="1:8" s="6" customFormat="1" x14ac:dyDescent="0.25">
      <c r="A184" s="28" t="s">
        <v>28</v>
      </c>
      <c r="B184" s="62" t="s">
        <v>109</v>
      </c>
      <c r="C184" s="27" t="s">
        <v>721</v>
      </c>
      <c r="D184" s="10">
        <v>10120.895550179999</v>
      </c>
      <c r="E184" s="10">
        <v>10110.954159250001</v>
      </c>
      <c r="F184" s="8">
        <f t="shared" si="35"/>
        <v>-9.9413909299983061</v>
      </c>
      <c r="G184" s="9">
        <f t="shared" si="36"/>
        <v>-9.8226395882738959E-4</v>
      </c>
      <c r="H184" s="7" t="s">
        <v>652</v>
      </c>
    </row>
    <row r="185" spans="1:8" s="6" customFormat="1" x14ac:dyDescent="0.25">
      <c r="A185" s="28" t="s">
        <v>29</v>
      </c>
      <c r="B185" s="62" t="s">
        <v>110</v>
      </c>
      <c r="C185" s="27" t="s">
        <v>721</v>
      </c>
      <c r="D185" s="26" t="s">
        <v>652</v>
      </c>
      <c r="E185" s="26" t="s">
        <v>652</v>
      </c>
      <c r="F185" s="8" t="s">
        <v>652</v>
      </c>
      <c r="G185" s="8" t="s">
        <v>652</v>
      </c>
      <c r="H185" s="7" t="s">
        <v>652</v>
      </c>
    </row>
    <row r="186" spans="1:8" s="6" customFormat="1" x14ac:dyDescent="0.25">
      <c r="A186" s="28" t="s">
        <v>279</v>
      </c>
      <c r="B186" s="62" t="s">
        <v>112</v>
      </c>
      <c r="C186" s="27" t="s">
        <v>721</v>
      </c>
      <c r="D186" s="10">
        <v>1195.9859226079689</v>
      </c>
      <c r="E186" s="10">
        <v>1516.4022445000001</v>
      </c>
      <c r="F186" s="8">
        <f t="shared" si="35"/>
        <v>320.41632189203119</v>
      </c>
      <c r="G186" s="9">
        <f t="shared" si="36"/>
        <v>0.2679097770593577</v>
      </c>
      <c r="H186" s="7" t="s">
        <v>652</v>
      </c>
    </row>
    <row r="187" spans="1:8" s="6" customFormat="1" x14ac:dyDescent="0.25">
      <c r="A187" s="28" t="s">
        <v>280</v>
      </c>
      <c r="B187" s="62" t="s">
        <v>114</v>
      </c>
      <c r="C187" s="27" t="s">
        <v>721</v>
      </c>
      <c r="D187" s="10">
        <v>0</v>
      </c>
      <c r="E187" s="10">
        <v>0</v>
      </c>
      <c r="F187" s="8" t="s">
        <v>652</v>
      </c>
      <c r="G187" s="8" t="s">
        <v>652</v>
      </c>
      <c r="H187" s="7" t="s">
        <v>652</v>
      </c>
    </row>
    <row r="188" spans="1:8" s="6" customFormat="1" x14ac:dyDescent="0.25">
      <c r="A188" s="28" t="s">
        <v>281</v>
      </c>
      <c r="B188" s="62" t="s">
        <v>116</v>
      </c>
      <c r="C188" s="27" t="s">
        <v>721</v>
      </c>
      <c r="D188" s="26" t="s">
        <v>652</v>
      </c>
      <c r="E188" s="26" t="s">
        <v>652</v>
      </c>
      <c r="F188" s="8" t="s">
        <v>652</v>
      </c>
      <c r="G188" s="8" t="s">
        <v>652</v>
      </c>
      <c r="H188" s="7" t="s">
        <v>652</v>
      </c>
    </row>
    <row r="189" spans="1:8" s="6" customFormat="1" ht="31.5" x14ac:dyDescent="0.25">
      <c r="A189" s="28" t="s">
        <v>282</v>
      </c>
      <c r="B189" s="63" t="s">
        <v>118</v>
      </c>
      <c r="C189" s="27" t="s">
        <v>721</v>
      </c>
      <c r="D189" s="26" t="s">
        <v>652</v>
      </c>
      <c r="E189" s="26" t="s">
        <v>652</v>
      </c>
      <c r="F189" s="8" t="s">
        <v>652</v>
      </c>
      <c r="G189" s="8" t="s">
        <v>652</v>
      </c>
      <c r="H189" s="7" t="s">
        <v>652</v>
      </c>
    </row>
    <row r="190" spans="1:8" s="6" customFormat="1" x14ac:dyDescent="0.25">
      <c r="A190" s="28" t="s">
        <v>283</v>
      </c>
      <c r="B190" s="64" t="s">
        <v>46</v>
      </c>
      <c r="C190" s="27" t="s">
        <v>721</v>
      </c>
      <c r="D190" s="26" t="s">
        <v>652</v>
      </c>
      <c r="E190" s="26" t="s">
        <v>652</v>
      </c>
      <c r="F190" s="8" t="s">
        <v>652</v>
      </c>
      <c r="G190" s="8" t="s">
        <v>652</v>
      </c>
      <c r="H190" s="7" t="s">
        <v>652</v>
      </c>
    </row>
    <row r="191" spans="1:8" s="6" customFormat="1" x14ac:dyDescent="0.25">
      <c r="A191" s="28" t="s">
        <v>284</v>
      </c>
      <c r="B191" s="64" t="s">
        <v>47</v>
      </c>
      <c r="C191" s="27" t="s">
        <v>721</v>
      </c>
      <c r="D191" s="26" t="s">
        <v>652</v>
      </c>
      <c r="E191" s="26" t="s">
        <v>652</v>
      </c>
      <c r="F191" s="8" t="s">
        <v>652</v>
      </c>
      <c r="G191" s="8" t="s">
        <v>652</v>
      </c>
      <c r="H191" s="7" t="s">
        <v>652</v>
      </c>
    </row>
    <row r="192" spans="1:8" s="6" customFormat="1" ht="31.5" x14ac:dyDescent="0.25">
      <c r="A192" s="28" t="s">
        <v>285</v>
      </c>
      <c r="B192" s="32" t="s">
        <v>286</v>
      </c>
      <c r="C192" s="27" t="s">
        <v>721</v>
      </c>
      <c r="D192" s="26" t="s">
        <v>652</v>
      </c>
      <c r="E192" s="26" t="s">
        <v>652</v>
      </c>
      <c r="F192" s="8" t="s">
        <v>652</v>
      </c>
      <c r="G192" s="8" t="s">
        <v>652</v>
      </c>
      <c r="H192" s="7" t="s">
        <v>652</v>
      </c>
    </row>
    <row r="193" spans="1:8" s="6" customFormat="1" x14ac:dyDescent="0.25">
      <c r="A193" s="28" t="s">
        <v>287</v>
      </c>
      <c r="B193" s="29" t="s">
        <v>288</v>
      </c>
      <c r="C193" s="27" t="s">
        <v>721</v>
      </c>
      <c r="D193" s="26" t="s">
        <v>652</v>
      </c>
      <c r="E193" s="26" t="s">
        <v>652</v>
      </c>
      <c r="F193" s="8" t="s">
        <v>652</v>
      </c>
      <c r="G193" s="8" t="s">
        <v>652</v>
      </c>
      <c r="H193" s="7" t="s">
        <v>652</v>
      </c>
    </row>
    <row r="194" spans="1:8" s="6" customFormat="1" ht="31.5" x14ac:dyDescent="0.25">
      <c r="A194" s="28" t="s">
        <v>289</v>
      </c>
      <c r="B194" s="29" t="s">
        <v>290</v>
      </c>
      <c r="C194" s="27" t="s">
        <v>721</v>
      </c>
      <c r="D194" s="26" t="s">
        <v>652</v>
      </c>
      <c r="E194" s="26" t="s">
        <v>652</v>
      </c>
      <c r="F194" s="8" t="s">
        <v>652</v>
      </c>
      <c r="G194" s="9" t="s">
        <v>652</v>
      </c>
      <c r="H194" s="7" t="s">
        <v>652</v>
      </c>
    </row>
    <row r="195" spans="1:8" s="6" customFormat="1" x14ac:dyDescent="0.25">
      <c r="A195" s="28" t="s">
        <v>291</v>
      </c>
      <c r="B195" s="62" t="s">
        <v>122</v>
      </c>
      <c r="C195" s="27" t="s">
        <v>721</v>
      </c>
      <c r="D195" s="72">
        <f>D178-D184-D186-D187</f>
        <v>525.31687401712861</v>
      </c>
      <c r="E195" s="72">
        <f>E178-E184-E186-E187</f>
        <v>438.74259621999863</v>
      </c>
      <c r="F195" s="8">
        <f t="shared" si="35"/>
        <v>-86.57427779712998</v>
      </c>
      <c r="G195" s="9">
        <f t="shared" si="36"/>
        <v>-0.16480391565397745</v>
      </c>
      <c r="H195" s="7" t="s">
        <v>652</v>
      </c>
    </row>
    <row r="196" spans="1:8" s="6" customFormat="1" x14ac:dyDescent="0.25">
      <c r="A196" s="28" t="s">
        <v>292</v>
      </c>
      <c r="B196" s="61" t="s">
        <v>293</v>
      </c>
      <c r="C196" s="27" t="s">
        <v>721</v>
      </c>
      <c r="D196" s="10">
        <v>7895.0787749566762</v>
      </c>
      <c r="E196" s="10">
        <v>7626.0271430000003</v>
      </c>
      <c r="F196" s="8">
        <f t="shared" si="35"/>
        <v>-269.05163195667592</v>
      </c>
      <c r="G196" s="9">
        <f t="shared" si="36"/>
        <v>-3.4078397394857185E-2</v>
      </c>
      <c r="H196" s="7" t="s">
        <v>652</v>
      </c>
    </row>
    <row r="197" spans="1:8" s="6" customFormat="1" x14ac:dyDescent="0.25">
      <c r="A197" s="28" t="s">
        <v>294</v>
      </c>
      <c r="B197" s="32" t="s">
        <v>295</v>
      </c>
      <c r="C197" s="27" t="s">
        <v>721</v>
      </c>
      <c r="D197" s="26" t="s">
        <v>652</v>
      </c>
      <c r="E197" s="26" t="s">
        <v>652</v>
      </c>
      <c r="F197" s="8" t="s">
        <v>652</v>
      </c>
      <c r="G197" s="9" t="s">
        <v>652</v>
      </c>
      <c r="H197" s="7" t="s">
        <v>652</v>
      </c>
    </row>
    <row r="198" spans="1:8" s="6" customFormat="1" x14ac:dyDescent="0.25">
      <c r="A198" s="28" t="s">
        <v>296</v>
      </c>
      <c r="B198" s="32" t="s">
        <v>297</v>
      </c>
      <c r="C198" s="27" t="s">
        <v>721</v>
      </c>
      <c r="D198" s="10">
        <v>2888.1275765300002</v>
      </c>
      <c r="E198" s="72">
        <f t="shared" ref="E198" si="38">E200+E201</f>
        <v>2079.0464187500002</v>
      </c>
      <c r="F198" s="8">
        <f t="shared" si="35"/>
        <v>-809.08115778000001</v>
      </c>
      <c r="G198" s="9">
        <f t="shared" si="36"/>
        <v>-0.28014038034707844</v>
      </c>
      <c r="H198" s="7" t="s">
        <v>652</v>
      </c>
    </row>
    <row r="199" spans="1:8" s="6" customFormat="1" x14ac:dyDescent="0.25">
      <c r="A199" s="28" t="s">
        <v>298</v>
      </c>
      <c r="B199" s="29" t="s">
        <v>299</v>
      </c>
      <c r="C199" s="27" t="s">
        <v>721</v>
      </c>
      <c r="D199" s="26" t="s">
        <v>652</v>
      </c>
      <c r="E199" s="26" t="s">
        <v>652</v>
      </c>
      <c r="F199" s="8" t="s">
        <v>652</v>
      </c>
      <c r="G199" s="9" t="s">
        <v>652</v>
      </c>
      <c r="H199" s="7" t="s">
        <v>652</v>
      </c>
    </row>
    <row r="200" spans="1:8" s="6" customFormat="1" x14ac:dyDescent="0.25">
      <c r="A200" s="28" t="s">
        <v>300</v>
      </c>
      <c r="B200" s="29" t="s">
        <v>301</v>
      </c>
      <c r="C200" s="27" t="s">
        <v>721</v>
      </c>
      <c r="D200" s="10">
        <v>0</v>
      </c>
      <c r="E200" s="72">
        <v>0</v>
      </c>
      <c r="F200" s="8" t="s">
        <v>652</v>
      </c>
      <c r="G200" s="9" t="s">
        <v>652</v>
      </c>
      <c r="H200" s="7" t="s">
        <v>652</v>
      </c>
    </row>
    <row r="201" spans="1:8" s="6" customFormat="1" x14ac:dyDescent="0.25">
      <c r="A201" s="28" t="s">
        <v>302</v>
      </c>
      <c r="B201" s="29" t="s">
        <v>303</v>
      </c>
      <c r="C201" s="27" t="s">
        <v>721</v>
      </c>
      <c r="D201" s="72">
        <v>2040.9350211299998</v>
      </c>
      <c r="E201" s="72">
        <v>2079.0464187500002</v>
      </c>
      <c r="F201" s="8">
        <f t="shared" si="35"/>
        <v>38.111397620000389</v>
      </c>
      <c r="G201" s="9">
        <f t="shared" si="36"/>
        <v>1.8673498776506481E-2</v>
      </c>
      <c r="H201" s="7" t="s">
        <v>652</v>
      </c>
    </row>
    <row r="202" spans="1:8" s="6" customFormat="1" ht="31.5" x14ac:dyDescent="0.25">
      <c r="A202" s="28" t="s">
        <v>304</v>
      </c>
      <c r="B202" s="32" t="s">
        <v>305</v>
      </c>
      <c r="C202" s="27" t="s">
        <v>721</v>
      </c>
      <c r="D202" s="26" t="s">
        <v>652</v>
      </c>
      <c r="E202" s="26" t="s">
        <v>652</v>
      </c>
      <c r="F202" s="8" t="s">
        <v>652</v>
      </c>
      <c r="G202" s="9" t="s">
        <v>652</v>
      </c>
      <c r="H202" s="7" t="s">
        <v>652</v>
      </c>
    </row>
    <row r="203" spans="1:8" s="6" customFormat="1" ht="31.5" x14ac:dyDescent="0.25">
      <c r="A203" s="28" t="s">
        <v>306</v>
      </c>
      <c r="B203" s="32" t="s">
        <v>307</v>
      </c>
      <c r="C203" s="27" t="s">
        <v>721</v>
      </c>
      <c r="D203" s="72">
        <v>1648.7027261100002</v>
      </c>
      <c r="E203" s="72">
        <v>1737.0461979999998</v>
      </c>
      <c r="F203" s="8">
        <f t="shared" si="35"/>
        <v>88.343471889999591</v>
      </c>
      <c r="G203" s="9">
        <f t="shared" si="36"/>
        <v>5.3583626988013666E-2</v>
      </c>
      <c r="H203" s="7" t="s">
        <v>652</v>
      </c>
    </row>
    <row r="204" spans="1:8" s="6" customFormat="1" x14ac:dyDescent="0.25">
      <c r="A204" s="28" t="s">
        <v>308</v>
      </c>
      <c r="B204" s="32" t="s">
        <v>309</v>
      </c>
      <c r="C204" s="27" t="s">
        <v>721</v>
      </c>
      <c r="D204" s="26" t="s">
        <v>652</v>
      </c>
      <c r="E204" s="26" t="s">
        <v>652</v>
      </c>
      <c r="F204" s="8" t="s">
        <v>652</v>
      </c>
      <c r="G204" s="9" t="s">
        <v>652</v>
      </c>
      <c r="H204" s="7" t="s">
        <v>652</v>
      </c>
    </row>
    <row r="205" spans="1:8" s="6" customFormat="1" x14ac:dyDescent="0.25">
      <c r="A205" s="28" t="s">
        <v>310</v>
      </c>
      <c r="B205" s="32" t="s">
        <v>311</v>
      </c>
      <c r="C205" s="27" t="s">
        <v>721</v>
      </c>
      <c r="D205" s="10">
        <v>1773.5784933200005</v>
      </c>
      <c r="E205" s="10">
        <v>1797.579</v>
      </c>
      <c r="F205" s="8">
        <f t="shared" si="35"/>
        <v>24.000506679999489</v>
      </c>
      <c r="G205" s="9">
        <f t="shared" si="36"/>
        <v>1.3532249500315174E-2</v>
      </c>
      <c r="H205" s="7" t="s">
        <v>652</v>
      </c>
    </row>
    <row r="206" spans="1:8" s="6" customFormat="1" x14ac:dyDescent="0.25">
      <c r="A206" s="28" t="s">
        <v>312</v>
      </c>
      <c r="B206" s="32" t="s">
        <v>313</v>
      </c>
      <c r="C206" s="27" t="s">
        <v>721</v>
      </c>
      <c r="D206" s="10">
        <v>421.47362860000004</v>
      </c>
      <c r="E206" s="10">
        <v>446.98200000000003</v>
      </c>
      <c r="F206" s="8">
        <f t="shared" si="35"/>
        <v>25.508371399999987</v>
      </c>
      <c r="G206" s="9">
        <f>IF(D206="нд","нд",E206/D206-1)</f>
        <v>6.0521868200225537E-2</v>
      </c>
      <c r="H206" s="7" t="s">
        <v>652</v>
      </c>
    </row>
    <row r="207" spans="1:8" s="6" customFormat="1" ht="47.25" x14ac:dyDescent="0.25">
      <c r="A207" s="28" t="s">
        <v>314</v>
      </c>
      <c r="B207" s="32" t="s">
        <v>315</v>
      </c>
      <c r="C207" s="27" t="s">
        <v>721</v>
      </c>
      <c r="D207" s="10">
        <v>207.34435862691149</v>
      </c>
      <c r="E207" s="10">
        <v>196.4761934</v>
      </c>
      <c r="F207" s="8">
        <f t="shared" si="35"/>
        <v>-10.868165226911486</v>
      </c>
      <c r="G207" s="9">
        <f t="shared" si="36"/>
        <v>-5.2416016036719415E-2</v>
      </c>
      <c r="H207" s="7" t="s">
        <v>737</v>
      </c>
    </row>
    <row r="208" spans="1:8" s="6" customFormat="1" x14ac:dyDescent="0.25">
      <c r="A208" s="28" t="s">
        <v>316</v>
      </c>
      <c r="B208" s="29" t="s">
        <v>317</v>
      </c>
      <c r="C208" s="27" t="s">
        <v>721</v>
      </c>
      <c r="D208" s="72">
        <v>45.304458221807025</v>
      </c>
      <c r="E208" s="72">
        <v>1.494</v>
      </c>
      <c r="F208" s="8">
        <f t="shared" si="35"/>
        <v>-43.810458221807025</v>
      </c>
      <c r="G208" s="9">
        <f t="shared" si="36"/>
        <v>-0.96702311298624311</v>
      </c>
      <c r="H208" s="7" t="s">
        <v>652</v>
      </c>
    </row>
    <row r="209" spans="1:8" s="6" customFormat="1" x14ac:dyDescent="0.25">
      <c r="A209" s="28" t="s">
        <v>318</v>
      </c>
      <c r="B209" s="32" t="s">
        <v>319</v>
      </c>
      <c r="C209" s="27" t="s">
        <v>721</v>
      </c>
      <c r="D209" s="72">
        <v>231.66625878542243</v>
      </c>
      <c r="E209" s="72">
        <v>133.58030726999999</v>
      </c>
      <c r="F209" s="8">
        <f t="shared" si="35"/>
        <v>-98.085951515422437</v>
      </c>
      <c r="G209" s="9">
        <f>IF(D209="нд","нд",E209/D209-1)</f>
        <v>-0.42339334191205269</v>
      </c>
      <c r="H209" s="7" t="s">
        <v>652</v>
      </c>
    </row>
    <row r="210" spans="1:8" s="6" customFormat="1" x14ac:dyDescent="0.25">
      <c r="A210" s="28" t="s">
        <v>320</v>
      </c>
      <c r="B210" s="32" t="s">
        <v>321</v>
      </c>
      <c r="C210" s="27" t="s">
        <v>721</v>
      </c>
      <c r="D210" s="72">
        <v>3.6035304720000001</v>
      </c>
      <c r="E210" s="72">
        <v>3.44</v>
      </c>
      <c r="F210" s="8">
        <f t="shared" si="35"/>
        <v>-0.16353047200000015</v>
      </c>
      <c r="G210" s="9">
        <f t="shared" si="36"/>
        <v>-4.5380626935350721E-2</v>
      </c>
      <c r="H210" s="7" t="s">
        <v>652</v>
      </c>
    </row>
    <row r="211" spans="1:8" s="6" customFormat="1" x14ac:dyDescent="0.25">
      <c r="A211" s="28" t="s">
        <v>322</v>
      </c>
      <c r="B211" s="32" t="s">
        <v>323</v>
      </c>
      <c r="C211" s="27" t="s">
        <v>721</v>
      </c>
      <c r="D211" s="72">
        <v>78.564085617999993</v>
      </c>
      <c r="E211" s="72">
        <v>118.04224058000001</v>
      </c>
      <c r="F211" s="8">
        <f t="shared" si="35"/>
        <v>39.478154962000019</v>
      </c>
      <c r="G211" s="9">
        <f t="shared" si="36"/>
        <v>0.50249620614123325</v>
      </c>
      <c r="H211" s="7" t="s">
        <v>652</v>
      </c>
    </row>
    <row r="212" spans="1:8" s="6" customFormat="1" ht="31.5" x14ac:dyDescent="0.25">
      <c r="A212" s="28" t="s">
        <v>324</v>
      </c>
      <c r="B212" s="32" t="s">
        <v>325</v>
      </c>
      <c r="C212" s="27" t="s">
        <v>721</v>
      </c>
      <c r="D212" s="72">
        <v>838.69700002000013</v>
      </c>
      <c r="E212" s="72">
        <v>795.37333382999998</v>
      </c>
      <c r="F212" s="8">
        <f t="shared" si="35"/>
        <v>-43.323666190000154</v>
      </c>
      <c r="G212" s="9">
        <f t="shared" si="36"/>
        <v>-5.1655921255193471E-2</v>
      </c>
      <c r="H212" s="7" t="s">
        <v>652</v>
      </c>
    </row>
    <row r="213" spans="1:8" s="6" customFormat="1" x14ac:dyDescent="0.25">
      <c r="A213" s="28" t="s">
        <v>326</v>
      </c>
      <c r="B213" s="32" t="s">
        <v>327</v>
      </c>
      <c r="C213" s="27" t="s">
        <v>721</v>
      </c>
      <c r="D213" s="72">
        <f t="shared" ref="D213:E213" si="39">D196-SUM(D199:D207,D197,D209:D212)</f>
        <v>650.51367227434275</v>
      </c>
      <c r="E213" s="72">
        <f t="shared" si="39"/>
        <v>318.46145117000106</v>
      </c>
      <c r="F213" s="8">
        <f t="shared" si="35"/>
        <v>-332.0522211043417</v>
      </c>
      <c r="G213" s="9">
        <f t="shared" si="36"/>
        <v>-0.51044618315770696</v>
      </c>
      <c r="H213" s="7" t="s">
        <v>652</v>
      </c>
    </row>
    <row r="214" spans="1:8" s="6" customFormat="1" ht="26.25" customHeight="1" x14ac:dyDescent="0.25">
      <c r="A214" s="28" t="s">
        <v>328</v>
      </c>
      <c r="B214" s="61" t="s">
        <v>329</v>
      </c>
      <c r="C214" s="27" t="s">
        <v>721</v>
      </c>
      <c r="D214" s="10">
        <v>1255.5178864500001</v>
      </c>
      <c r="E214" s="10">
        <v>1268.204</v>
      </c>
      <c r="F214" s="8">
        <f t="shared" si="35"/>
        <v>12.686113549999845</v>
      </c>
      <c r="G214" s="9">
        <f t="shared" si="36"/>
        <v>1.0104287391611733E-2</v>
      </c>
      <c r="H214" s="7" t="s">
        <v>652</v>
      </c>
    </row>
    <row r="215" spans="1:8" s="6" customFormat="1" x14ac:dyDescent="0.25">
      <c r="A215" s="28" t="s">
        <v>330</v>
      </c>
      <c r="B215" s="32" t="s">
        <v>331</v>
      </c>
      <c r="C215" s="27" t="s">
        <v>721</v>
      </c>
      <c r="D215" s="10">
        <v>0</v>
      </c>
      <c r="E215" s="26">
        <v>0</v>
      </c>
      <c r="F215" s="8" t="s">
        <v>652</v>
      </c>
      <c r="G215" s="9" t="s">
        <v>652</v>
      </c>
      <c r="H215" s="7" t="s">
        <v>652</v>
      </c>
    </row>
    <row r="216" spans="1:8" s="6" customFormat="1" x14ac:dyDescent="0.25">
      <c r="A216" s="28" t="s">
        <v>332</v>
      </c>
      <c r="B216" s="32" t="s">
        <v>333</v>
      </c>
      <c r="C216" s="27" t="s">
        <v>721</v>
      </c>
      <c r="D216" s="10">
        <v>0</v>
      </c>
      <c r="E216" s="26">
        <v>0</v>
      </c>
      <c r="F216" s="8" t="s">
        <v>652</v>
      </c>
      <c r="G216" s="9" t="s">
        <v>652</v>
      </c>
      <c r="H216" s="7" t="s">
        <v>652</v>
      </c>
    </row>
    <row r="217" spans="1:8" s="6" customFormat="1" ht="34.5" customHeight="1" x14ac:dyDescent="0.25">
      <c r="A217" s="28" t="s">
        <v>334</v>
      </c>
      <c r="B217" s="29" t="s">
        <v>335</v>
      </c>
      <c r="C217" s="27" t="s">
        <v>721</v>
      </c>
      <c r="D217" s="10">
        <v>0</v>
      </c>
      <c r="E217" s="26">
        <v>0</v>
      </c>
      <c r="F217" s="12" t="s">
        <v>652</v>
      </c>
      <c r="G217" s="8" t="s">
        <v>652</v>
      </c>
      <c r="H217" s="7" t="s">
        <v>652</v>
      </c>
    </row>
    <row r="218" spans="1:8" s="6" customFormat="1" x14ac:dyDescent="0.25">
      <c r="A218" s="28" t="s">
        <v>336</v>
      </c>
      <c r="B218" s="37" t="s">
        <v>91</v>
      </c>
      <c r="C218" s="27" t="s">
        <v>721</v>
      </c>
      <c r="D218" s="10">
        <v>0</v>
      </c>
      <c r="E218" s="26">
        <v>0</v>
      </c>
      <c r="F218" s="8" t="s">
        <v>652</v>
      </c>
      <c r="G218" s="9" t="s">
        <v>652</v>
      </c>
      <c r="H218" s="7" t="s">
        <v>652</v>
      </c>
    </row>
    <row r="219" spans="1:8" s="6" customFormat="1" x14ac:dyDescent="0.25">
      <c r="A219" s="28" t="s">
        <v>337</v>
      </c>
      <c r="B219" s="37" t="s">
        <v>95</v>
      </c>
      <c r="C219" s="27" t="s">
        <v>721</v>
      </c>
      <c r="D219" s="10">
        <v>0</v>
      </c>
      <c r="E219" s="26">
        <v>0</v>
      </c>
      <c r="F219" s="8" t="s">
        <v>652</v>
      </c>
      <c r="G219" s="9" t="s">
        <v>652</v>
      </c>
      <c r="H219" s="7" t="s">
        <v>652</v>
      </c>
    </row>
    <row r="220" spans="1:8" s="6" customFormat="1" x14ac:dyDescent="0.25">
      <c r="A220" s="28" t="s">
        <v>338</v>
      </c>
      <c r="B220" s="32" t="s">
        <v>339</v>
      </c>
      <c r="C220" s="27" t="s">
        <v>721</v>
      </c>
      <c r="D220" s="10">
        <f>D214-D215</f>
        <v>1255.5178864500001</v>
      </c>
      <c r="E220" s="10">
        <f>E214-E215</f>
        <v>1268.204</v>
      </c>
      <c r="F220" s="8">
        <f t="shared" ref="F220:F221" si="40">IF(D220="нд","нд",E220-D220)</f>
        <v>12.686113549999845</v>
      </c>
      <c r="G220" s="9">
        <f t="shared" ref="G220:G221" si="41">IF(D220="нд","нд",E220/D220-1)</f>
        <v>1.0104287391611733E-2</v>
      </c>
      <c r="H220" s="7" t="s">
        <v>652</v>
      </c>
    </row>
    <row r="221" spans="1:8" s="6" customFormat="1" x14ac:dyDescent="0.25">
      <c r="A221" s="28" t="s">
        <v>340</v>
      </c>
      <c r="B221" s="61" t="s">
        <v>341</v>
      </c>
      <c r="C221" s="27" t="s">
        <v>721</v>
      </c>
      <c r="D221" s="10">
        <f>D222</f>
        <v>4257.51390756</v>
      </c>
      <c r="E221" s="10">
        <f>E222</f>
        <v>4149.7979999999998</v>
      </c>
      <c r="F221" s="8">
        <f t="shared" si="40"/>
        <v>-107.71590756000023</v>
      </c>
      <c r="G221" s="9">
        <f t="shared" si="41"/>
        <v>-2.5300189241597271E-2</v>
      </c>
      <c r="H221" s="7" t="s">
        <v>652</v>
      </c>
    </row>
    <row r="222" spans="1:8" s="6" customFormat="1" x14ac:dyDescent="0.25">
      <c r="A222" s="28" t="s">
        <v>342</v>
      </c>
      <c r="B222" s="32" t="s">
        <v>343</v>
      </c>
      <c r="C222" s="27" t="s">
        <v>721</v>
      </c>
      <c r="D222" s="10">
        <v>4257.51390756</v>
      </c>
      <c r="E222" s="10">
        <v>4149.7979999999998</v>
      </c>
      <c r="F222" s="8">
        <f t="shared" si="35"/>
        <v>-107.71590756000023</v>
      </c>
      <c r="G222" s="9">
        <f t="shared" si="36"/>
        <v>-2.5300189241597271E-2</v>
      </c>
      <c r="H222" s="7" t="s">
        <v>652</v>
      </c>
    </row>
    <row r="223" spans="1:8" s="6" customFormat="1" x14ac:dyDescent="0.25">
      <c r="A223" s="28" t="s">
        <v>344</v>
      </c>
      <c r="B223" s="29" t="s">
        <v>345</v>
      </c>
      <c r="C223" s="27" t="s">
        <v>721</v>
      </c>
      <c r="D223" s="10">
        <v>1669.5038569300002</v>
      </c>
      <c r="E223" s="10">
        <v>1319.20283479</v>
      </c>
      <c r="F223" s="26">
        <f t="shared" si="35"/>
        <v>-350.30102214000021</v>
      </c>
      <c r="G223" s="9">
        <f t="shared" si="36"/>
        <v>-0.20982342789201947</v>
      </c>
      <c r="H223" s="30" t="s">
        <v>652</v>
      </c>
    </row>
    <row r="224" spans="1:8" s="6" customFormat="1" x14ac:dyDescent="0.25">
      <c r="A224" s="28" t="s">
        <v>346</v>
      </c>
      <c r="B224" s="29" t="s">
        <v>347</v>
      </c>
      <c r="C224" s="27" t="s">
        <v>721</v>
      </c>
      <c r="D224" s="10">
        <v>168.35287445999998</v>
      </c>
      <c r="E224" s="10">
        <v>53.475220730000004</v>
      </c>
      <c r="F224" s="26">
        <f t="shared" si="35"/>
        <v>-114.87765372999998</v>
      </c>
      <c r="G224" s="9">
        <f t="shared" si="36"/>
        <v>-0.68236229466515275</v>
      </c>
      <c r="H224" s="30" t="s">
        <v>652</v>
      </c>
    </row>
    <row r="225" spans="1:8" s="6" customFormat="1" ht="31.5" x14ac:dyDescent="0.25">
      <c r="A225" s="28" t="s">
        <v>348</v>
      </c>
      <c r="B225" s="29" t="s">
        <v>349</v>
      </c>
      <c r="C225" s="27" t="s">
        <v>721</v>
      </c>
      <c r="D225" s="10">
        <v>0</v>
      </c>
      <c r="E225" s="10">
        <v>0</v>
      </c>
      <c r="F225" s="26">
        <f t="shared" ref="F225" si="42">IF(D225="нд","нд",E225-D225)</f>
        <v>0</v>
      </c>
      <c r="G225" s="9">
        <v>0</v>
      </c>
      <c r="H225" s="30" t="s">
        <v>652</v>
      </c>
    </row>
    <row r="226" spans="1:8" s="6" customFormat="1" x14ac:dyDescent="0.25">
      <c r="A226" s="28" t="s">
        <v>350</v>
      </c>
      <c r="B226" s="29" t="s">
        <v>351</v>
      </c>
      <c r="C226" s="27" t="s">
        <v>721</v>
      </c>
      <c r="D226" s="10">
        <v>0</v>
      </c>
      <c r="E226" s="10">
        <v>0</v>
      </c>
      <c r="F226" s="26">
        <v>0</v>
      </c>
      <c r="G226" s="9">
        <v>1</v>
      </c>
      <c r="H226" s="30" t="s">
        <v>652</v>
      </c>
    </row>
    <row r="227" spans="1:8" s="6" customFormat="1" x14ac:dyDescent="0.25">
      <c r="A227" s="28" t="s">
        <v>352</v>
      </c>
      <c r="B227" s="29" t="s">
        <v>353</v>
      </c>
      <c r="C227" s="27" t="s">
        <v>721</v>
      </c>
      <c r="D227" s="10">
        <v>12.9376</v>
      </c>
      <c r="E227" s="10">
        <v>6.4687999999999999</v>
      </c>
      <c r="F227" s="26">
        <v>0</v>
      </c>
      <c r="G227" s="9">
        <v>0</v>
      </c>
      <c r="H227" s="30" t="s">
        <v>652</v>
      </c>
    </row>
    <row r="228" spans="1:8" s="6" customFormat="1" x14ac:dyDescent="0.25">
      <c r="A228" s="28" t="s">
        <v>354</v>
      </c>
      <c r="B228" s="29" t="s">
        <v>355</v>
      </c>
      <c r="C228" s="27" t="s">
        <v>721</v>
      </c>
      <c r="D228" s="10">
        <v>3135.7795756100004</v>
      </c>
      <c r="E228" s="10">
        <f t="shared" ref="E228" si="43">E222-E227-E226-E225-E224-E223</f>
        <v>2770.6511444800003</v>
      </c>
      <c r="F228" s="26">
        <f t="shared" si="35"/>
        <v>-365.12843113000008</v>
      </c>
      <c r="G228" s="9">
        <v>0</v>
      </c>
      <c r="H228" s="30" t="s">
        <v>652</v>
      </c>
    </row>
    <row r="229" spans="1:8" s="6" customFormat="1" x14ac:dyDescent="0.25">
      <c r="A229" s="28" t="s">
        <v>356</v>
      </c>
      <c r="B229" s="32" t="s">
        <v>357</v>
      </c>
      <c r="C229" s="27" t="s">
        <v>721</v>
      </c>
      <c r="D229" s="33" t="s">
        <v>267</v>
      </c>
      <c r="E229" s="33" t="s">
        <v>267</v>
      </c>
      <c r="F229" s="31" t="s">
        <v>652</v>
      </c>
      <c r="G229" s="26" t="s">
        <v>652</v>
      </c>
      <c r="H229" s="30" t="s">
        <v>652</v>
      </c>
    </row>
    <row r="230" spans="1:8" s="6" customFormat="1" x14ac:dyDescent="0.25">
      <c r="A230" s="28" t="s">
        <v>358</v>
      </c>
      <c r="B230" s="32" t="s">
        <v>359</v>
      </c>
      <c r="C230" s="27" t="s">
        <v>721</v>
      </c>
      <c r="D230" s="10">
        <v>0</v>
      </c>
      <c r="E230" s="33">
        <v>0</v>
      </c>
      <c r="F230" s="31" t="s">
        <v>652</v>
      </c>
      <c r="G230" s="26" t="s">
        <v>652</v>
      </c>
      <c r="H230" s="30" t="s">
        <v>652</v>
      </c>
    </row>
    <row r="231" spans="1:8" s="6" customFormat="1" x14ac:dyDescent="0.25">
      <c r="A231" s="28" t="s">
        <v>360</v>
      </c>
      <c r="B231" s="32" t="s">
        <v>173</v>
      </c>
      <c r="C231" s="27" t="s">
        <v>267</v>
      </c>
      <c r="D231" s="34" t="s">
        <v>511</v>
      </c>
      <c r="E231" s="34" t="s">
        <v>511</v>
      </c>
      <c r="F231" s="34" t="s">
        <v>511</v>
      </c>
      <c r="G231" s="34" t="s">
        <v>511</v>
      </c>
      <c r="H231" s="30" t="s">
        <v>652</v>
      </c>
    </row>
    <row r="232" spans="1:8" s="6" customFormat="1" ht="31.5" x14ac:dyDescent="0.25">
      <c r="A232" s="28" t="s">
        <v>361</v>
      </c>
      <c r="B232" s="32" t="s">
        <v>362</v>
      </c>
      <c r="C232" s="27" t="s">
        <v>721</v>
      </c>
      <c r="D232" s="33" t="s">
        <v>267</v>
      </c>
      <c r="E232" s="33" t="s">
        <v>267</v>
      </c>
      <c r="F232" s="31" t="s">
        <v>652</v>
      </c>
      <c r="G232" s="26" t="s">
        <v>652</v>
      </c>
      <c r="H232" s="30" t="s">
        <v>652</v>
      </c>
    </row>
    <row r="233" spans="1:8" s="6" customFormat="1" x14ac:dyDescent="0.25">
      <c r="A233" s="28" t="s">
        <v>363</v>
      </c>
      <c r="B233" s="61" t="s">
        <v>364</v>
      </c>
      <c r="C233" s="27" t="s">
        <v>721</v>
      </c>
      <c r="D233" s="10">
        <f t="shared" ref="D233:E233" si="44">D234+D235+D239+D245</f>
        <v>3733.1972971744931</v>
      </c>
      <c r="E233" s="10">
        <f t="shared" si="44"/>
        <v>12237.998000000001</v>
      </c>
      <c r="F233" s="8">
        <f t="shared" ref="F233" si="45">IF(D233="нд","нд",E233-D233)</f>
        <v>8504.8007028255088</v>
      </c>
      <c r="G233" s="9">
        <f t="shared" ref="G233" si="46">IF(D233="нд","нд",E233/D233-1)</f>
        <v>2.2781546288117291</v>
      </c>
      <c r="H233" s="7" t="s">
        <v>652</v>
      </c>
    </row>
    <row r="234" spans="1:8" s="6" customFormat="1" ht="31.5" x14ac:dyDescent="0.25">
      <c r="A234" s="28" t="s">
        <v>365</v>
      </c>
      <c r="B234" s="32" t="s">
        <v>366</v>
      </c>
      <c r="C234" s="27" t="s">
        <v>721</v>
      </c>
      <c r="D234" s="10">
        <v>60.786087738493144</v>
      </c>
      <c r="E234" s="10">
        <v>81.066000000000003</v>
      </c>
      <c r="F234" s="8">
        <f t="shared" ref="F234:F297" si="47">IF(D234="нд","нд",E234-D234)</f>
        <v>20.279912261506858</v>
      </c>
      <c r="G234" s="9">
        <f t="shared" ref="G234:G297" si="48">IF(D234="нд","нд",E234/D234-1)</f>
        <v>0.3336275291930737</v>
      </c>
      <c r="H234" s="7" t="s">
        <v>656</v>
      </c>
    </row>
    <row r="235" spans="1:8" s="6" customFormat="1" ht="31.5" x14ac:dyDescent="0.25">
      <c r="A235" s="28" t="s">
        <v>367</v>
      </c>
      <c r="B235" s="32" t="s">
        <v>368</v>
      </c>
      <c r="C235" s="27" t="s">
        <v>721</v>
      </c>
      <c r="D235" s="10">
        <v>3644.2069796999999</v>
      </c>
      <c r="E235" s="10">
        <v>12156.932000000001</v>
      </c>
      <c r="F235" s="8">
        <f t="shared" si="47"/>
        <v>8512.7250203000003</v>
      </c>
      <c r="G235" s="9">
        <f t="shared" si="48"/>
        <v>2.3359609011562754</v>
      </c>
      <c r="H235" s="7" t="s">
        <v>738</v>
      </c>
    </row>
    <row r="236" spans="1:8" s="6" customFormat="1" x14ac:dyDescent="0.25">
      <c r="A236" s="28" t="s">
        <v>369</v>
      </c>
      <c r="B236" s="29" t="s">
        <v>370</v>
      </c>
      <c r="C236" s="27" t="s">
        <v>721</v>
      </c>
      <c r="D236" s="10">
        <v>0</v>
      </c>
      <c r="E236" s="10">
        <v>0</v>
      </c>
      <c r="F236" s="8">
        <f t="shared" si="47"/>
        <v>0</v>
      </c>
      <c r="G236" s="9">
        <v>0</v>
      </c>
      <c r="H236" s="7" t="s">
        <v>652</v>
      </c>
    </row>
    <row r="237" spans="1:8" s="6" customFormat="1" x14ac:dyDescent="0.25">
      <c r="A237" s="28" t="s">
        <v>371</v>
      </c>
      <c r="B237" s="29" t="s">
        <v>372</v>
      </c>
      <c r="C237" s="27" t="s">
        <v>721</v>
      </c>
      <c r="D237" s="10">
        <f>D235-D238</f>
        <v>322.47497969999995</v>
      </c>
      <c r="E237" s="26">
        <f>E235-E238</f>
        <v>258.18194800000128</v>
      </c>
      <c r="F237" s="8">
        <f t="shared" si="47"/>
        <v>-64.293031699998664</v>
      </c>
      <c r="G237" s="9">
        <f t="shared" si="48"/>
        <v>-0.19937370570520163</v>
      </c>
      <c r="H237" s="7" t="s">
        <v>652</v>
      </c>
    </row>
    <row r="238" spans="1:8" s="6" customFormat="1" ht="31.5" x14ac:dyDescent="0.25">
      <c r="A238" s="28" t="s">
        <v>373</v>
      </c>
      <c r="B238" s="29" t="s">
        <v>374</v>
      </c>
      <c r="C238" s="27" t="s">
        <v>721</v>
      </c>
      <c r="D238" s="10">
        <f>3321732/1000</f>
        <v>3321.732</v>
      </c>
      <c r="E238" s="10">
        <f>11898750.052/1000</f>
        <v>11898.750051999999</v>
      </c>
      <c r="F238" s="8">
        <f t="shared" si="47"/>
        <v>8577.0180519999994</v>
      </c>
      <c r="G238" s="9">
        <f t="shared" si="48"/>
        <v>2.5820921290459311</v>
      </c>
      <c r="H238" s="7" t="s">
        <v>738</v>
      </c>
    </row>
    <row r="239" spans="1:8" s="6" customFormat="1" x14ac:dyDescent="0.25">
      <c r="A239" s="28" t="s">
        <v>375</v>
      </c>
      <c r="B239" s="32" t="s">
        <v>677</v>
      </c>
      <c r="C239" s="27" t="s">
        <v>721</v>
      </c>
      <c r="D239" s="10">
        <v>0</v>
      </c>
      <c r="E239" s="10">
        <v>0</v>
      </c>
      <c r="F239" s="8" t="s">
        <v>652</v>
      </c>
      <c r="G239" s="9" t="s">
        <v>652</v>
      </c>
      <c r="H239" s="7" t="s">
        <v>652</v>
      </c>
    </row>
    <row r="240" spans="1:8" s="6" customFormat="1" ht="16.5" customHeight="1" x14ac:dyDescent="0.25">
      <c r="A240" s="28" t="s">
        <v>376</v>
      </c>
      <c r="B240" s="32" t="s">
        <v>377</v>
      </c>
      <c r="C240" s="27" t="s">
        <v>721</v>
      </c>
      <c r="D240" s="26" t="s">
        <v>652</v>
      </c>
      <c r="E240" s="26" t="s">
        <v>652</v>
      </c>
      <c r="F240" s="8" t="s">
        <v>652</v>
      </c>
      <c r="G240" s="9" t="s">
        <v>652</v>
      </c>
      <c r="H240" s="7" t="s">
        <v>652</v>
      </c>
    </row>
    <row r="241" spans="1:8" s="6" customFormat="1" x14ac:dyDescent="0.25">
      <c r="A241" s="28" t="s">
        <v>378</v>
      </c>
      <c r="B241" s="29" t="s">
        <v>379</v>
      </c>
      <c r="C241" s="27" t="s">
        <v>721</v>
      </c>
      <c r="D241" s="26" t="s">
        <v>652</v>
      </c>
      <c r="E241" s="26" t="s">
        <v>652</v>
      </c>
      <c r="F241" s="8" t="s">
        <v>652</v>
      </c>
      <c r="G241" s="9" t="s">
        <v>652</v>
      </c>
      <c r="H241" s="7" t="s">
        <v>652</v>
      </c>
    </row>
    <row r="242" spans="1:8" s="6" customFormat="1" x14ac:dyDescent="0.25">
      <c r="A242" s="28" t="s">
        <v>380</v>
      </c>
      <c r="B242" s="29" t="s">
        <v>678</v>
      </c>
      <c r="C242" s="27" t="s">
        <v>721</v>
      </c>
      <c r="D242" s="26" t="s">
        <v>652</v>
      </c>
      <c r="E242" s="26" t="s">
        <v>652</v>
      </c>
      <c r="F242" s="8" t="s">
        <v>652</v>
      </c>
      <c r="G242" s="9" t="s">
        <v>652</v>
      </c>
      <c r="H242" s="7" t="s">
        <v>652</v>
      </c>
    </row>
    <row r="243" spans="1:8" s="6" customFormat="1" x14ac:dyDescent="0.25">
      <c r="A243" s="28" t="s">
        <v>381</v>
      </c>
      <c r="B243" s="32" t="s">
        <v>382</v>
      </c>
      <c r="C243" s="27" t="s">
        <v>721</v>
      </c>
      <c r="D243" s="26" t="s">
        <v>652</v>
      </c>
      <c r="E243" s="26" t="s">
        <v>652</v>
      </c>
      <c r="F243" s="8" t="s">
        <v>652</v>
      </c>
      <c r="G243" s="9" t="s">
        <v>652</v>
      </c>
      <c r="H243" s="7" t="s">
        <v>652</v>
      </c>
    </row>
    <row r="244" spans="1:8" s="6" customFormat="1" x14ac:dyDescent="0.25">
      <c r="A244" s="28" t="s">
        <v>383</v>
      </c>
      <c r="B244" s="32" t="s">
        <v>384</v>
      </c>
      <c r="C244" s="27" t="s">
        <v>721</v>
      </c>
      <c r="D244" s="26" t="s">
        <v>652</v>
      </c>
      <c r="E244" s="26" t="s">
        <v>652</v>
      </c>
      <c r="F244" s="8" t="s">
        <v>652</v>
      </c>
      <c r="G244" s="9" t="s">
        <v>652</v>
      </c>
      <c r="H244" s="7" t="s">
        <v>652</v>
      </c>
    </row>
    <row r="245" spans="1:8" s="6" customFormat="1" x14ac:dyDescent="0.25">
      <c r="A245" s="28" t="s">
        <v>385</v>
      </c>
      <c r="B245" s="32" t="s">
        <v>386</v>
      </c>
      <c r="C245" s="27" t="s">
        <v>721</v>
      </c>
      <c r="D245" s="10">
        <v>28.204229735999998</v>
      </c>
      <c r="E245" s="10">
        <v>0</v>
      </c>
      <c r="F245" s="8">
        <f t="shared" si="47"/>
        <v>-28.204229735999998</v>
      </c>
      <c r="G245" s="9">
        <f t="shared" si="48"/>
        <v>-1</v>
      </c>
      <c r="H245" s="7" t="s">
        <v>652</v>
      </c>
    </row>
    <row r="246" spans="1:8" s="6" customFormat="1" x14ac:dyDescent="0.25">
      <c r="A246" s="28" t="s">
        <v>387</v>
      </c>
      <c r="B246" s="61" t="s">
        <v>388</v>
      </c>
      <c r="C246" s="27" t="s">
        <v>721</v>
      </c>
      <c r="D246" s="10">
        <v>3649.7321466869116</v>
      </c>
      <c r="E246" s="10">
        <v>12226.750052000001</v>
      </c>
      <c r="F246" s="8">
        <f t="shared" si="47"/>
        <v>8577.0179053130887</v>
      </c>
      <c r="G246" s="9">
        <f t="shared" si="48"/>
        <v>2.3500403757297588</v>
      </c>
      <c r="H246" s="7" t="s">
        <v>652</v>
      </c>
    </row>
    <row r="247" spans="1:8" s="6" customFormat="1" ht="31.5" x14ac:dyDescent="0.25">
      <c r="A247" s="28" t="s">
        <v>389</v>
      </c>
      <c r="B247" s="32" t="s">
        <v>679</v>
      </c>
      <c r="C247" s="27" t="s">
        <v>721</v>
      </c>
      <c r="D247" s="10">
        <v>3321.732</v>
      </c>
      <c r="E247" s="10">
        <v>11898.750052000001</v>
      </c>
      <c r="F247" s="8">
        <f t="shared" si="47"/>
        <v>8577.0180520000013</v>
      </c>
      <c r="G247" s="9">
        <f t="shared" si="48"/>
        <v>2.582092129045932</v>
      </c>
      <c r="H247" s="7" t="s">
        <v>738</v>
      </c>
    </row>
    <row r="248" spans="1:8" s="6" customFormat="1" x14ac:dyDescent="0.25">
      <c r="A248" s="28" t="s">
        <v>390</v>
      </c>
      <c r="B248" s="29" t="s">
        <v>370</v>
      </c>
      <c r="C248" s="27" t="s">
        <v>721</v>
      </c>
      <c r="D248" s="10">
        <v>0</v>
      </c>
      <c r="E248" s="10">
        <v>0</v>
      </c>
      <c r="F248" s="8" t="s">
        <v>652</v>
      </c>
      <c r="G248" s="9" t="s">
        <v>652</v>
      </c>
      <c r="H248" s="7" t="s">
        <v>652</v>
      </c>
    </row>
    <row r="249" spans="1:8" s="6" customFormat="1" x14ac:dyDescent="0.25">
      <c r="A249" s="28" t="s">
        <v>391</v>
      </c>
      <c r="B249" s="29" t="s">
        <v>372</v>
      </c>
      <c r="C249" s="27" t="s">
        <v>721</v>
      </c>
      <c r="D249" s="10">
        <v>0</v>
      </c>
      <c r="E249" s="26">
        <v>0</v>
      </c>
      <c r="F249" s="8" t="s">
        <v>652</v>
      </c>
      <c r="G249" s="9" t="s">
        <v>652</v>
      </c>
      <c r="H249" s="7" t="s">
        <v>652</v>
      </c>
    </row>
    <row r="250" spans="1:8" s="6" customFormat="1" x14ac:dyDescent="0.25">
      <c r="A250" s="28" t="s">
        <v>392</v>
      </c>
      <c r="B250" s="29" t="s">
        <v>374</v>
      </c>
      <c r="C250" s="27" t="s">
        <v>721</v>
      </c>
      <c r="D250" s="10">
        <f>D247</f>
        <v>3321.732</v>
      </c>
      <c r="E250" s="10">
        <f>E247</f>
        <v>11898.750052000001</v>
      </c>
      <c r="F250" s="8">
        <f t="shared" si="47"/>
        <v>8577.0180520000013</v>
      </c>
      <c r="G250" s="9">
        <f t="shared" si="48"/>
        <v>2.582092129045932</v>
      </c>
      <c r="H250" s="7" t="s">
        <v>652</v>
      </c>
    </row>
    <row r="251" spans="1:8" s="6" customFormat="1" x14ac:dyDescent="0.25">
      <c r="A251" s="28" t="s">
        <v>393</v>
      </c>
      <c r="B251" s="32" t="s">
        <v>264</v>
      </c>
      <c r="C251" s="27" t="s">
        <v>721</v>
      </c>
      <c r="D251" s="10">
        <v>328.00014668691142</v>
      </c>
      <c r="E251" s="10">
        <v>328</v>
      </c>
      <c r="F251" s="8">
        <f t="shared" si="47"/>
        <v>-1.4668691142105672E-4</v>
      </c>
      <c r="G251" s="9">
        <f t="shared" si="48"/>
        <v>-4.4721599334884843E-7</v>
      </c>
      <c r="H251" s="7" t="s">
        <v>652</v>
      </c>
    </row>
    <row r="252" spans="1:8" s="6" customFormat="1" x14ac:dyDescent="0.25">
      <c r="A252" s="28" t="s">
        <v>394</v>
      </c>
      <c r="B252" s="32" t="s">
        <v>395</v>
      </c>
      <c r="C252" s="27" t="s">
        <v>721</v>
      </c>
      <c r="D252" s="72">
        <v>0</v>
      </c>
      <c r="E252" s="72">
        <v>0</v>
      </c>
      <c r="F252" s="8" t="s">
        <v>652</v>
      </c>
      <c r="G252" s="9" t="s">
        <v>652</v>
      </c>
      <c r="H252" s="7" t="s">
        <v>652</v>
      </c>
    </row>
    <row r="253" spans="1:8" s="6" customFormat="1" ht="31.5" x14ac:dyDescent="0.25">
      <c r="A253" s="28" t="s">
        <v>396</v>
      </c>
      <c r="B253" s="61" t="s">
        <v>680</v>
      </c>
      <c r="C253" s="27" t="s">
        <v>721</v>
      </c>
      <c r="D253" s="10">
        <f t="shared" ref="D253:E253" si="49">D178-D196</f>
        <v>3947.1195718484205</v>
      </c>
      <c r="E253" s="10">
        <f t="shared" si="49"/>
        <v>4440.0718569699993</v>
      </c>
      <c r="F253" s="8">
        <f t="shared" ref="F253" si="50">IF(D253="нд","нд",E253-D253)</f>
        <v>492.95228512157883</v>
      </c>
      <c r="G253" s="9">
        <f t="shared" ref="G253" si="51">IF(D253="нд","нд",E253/D253-1)</f>
        <v>0.12488911879878306</v>
      </c>
      <c r="H253" s="7" t="s">
        <v>652</v>
      </c>
    </row>
    <row r="254" spans="1:8" s="6" customFormat="1" ht="31.5" x14ac:dyDescent="0.25">
      <c r="A254" s="28" t="s">
        <v>397</v>
      </c>
      <c r="B254" s="61" t="s">
        <v>681</v>
      </c>
      <c r="C254" s="27" t="s">
        <v>721</v>
      </c>
      <c r="D254" s="10">
        <f t="shared" ref="D254:E254" si="52">D214-D221</f>
        <v>-3001.9960211099997</v>
      </c>
      <c r="E254" s="10">
        <f t="shared" si="52"/>
        <v>-2881.5940000000001</v>
      </c>
      <c r="F254" s="8">
        <f t="shared" si="47"/>
        <v>120.40202110999962</v>
      </c>
      <c r="G254" s="9">
        <f t="shared" si="48"/>
        <v>-4.01073220161966E-2</v>
      </c>
      <c r="H254" s="7" t="s">
        <v>652</v>
      </c>
    </row>
    <row r="255" spans="1:8" s="6" customFormat="1" x14ac:dyDescent="0.25">
      <c r="A255" s="28" t="s">
        <v>398</v>
      </c>
      <c r="B255" s="32" t="s">
        <v>399</v>
      </c>
      <c r="C255" s="27" t="s">
        <v>721</v>
      </c>
      <c r="D255" s="10">
        <f t="shared" ref="D255:E255" si="53">D254</f>
        <v>-3001.9960211099997</v>
      </c>
      <c r="E255" s="10">
        <f t="shared" si="53"/>
        <v>-2881.5940000000001</v>
      </c>
      <c r="F255" s="12">
        <f t="shared" si="47"/>
        <v>120.40202110999962</v>
      </c>
      <c r="G255" s="9">
        <f t="shared" si="48"/>
        <v>-4.01073220161966E-2</v>
      </c>
      <c r="H255" s="7" t="s">
        <v>652</v>
      </c>
    </row>
    <row r="256" spans="1:8" s="6" customFormat="1" x14ac:dyDescent="0.25">
      <c r="A256" s="28" t="s">
        <v>400</v>
      </c>
      <c r="B256" s="32" t="s">
        <v>401</v>
      </c>
      <c r="C256" s="27" t="s">
        <v>721</v>
      </c>
      <c r="D256" s="26" t="s">
        <v>652</v>
      </c>
      <c r="E256" s="26" t="s">
        <v>652</v>
      </c>
      <c r="F256" s="12" t="s">
        <v>652</v>
      </c>
      <c r="G256" s="8" t="s">
        <v>652</v>
      </c>
      <c r="H256" s="7" t="s">
        <v>652</v>
      </c>
    </row>
    <row r="257" spans="1:8" s="6" customFormat="1" ht="31.5" x14ac:dyDescent="0.25">
      <c r="A257" s="28" t="s">
        <v>402</v>
      </c>
      <c r="B257" s="61" t="s">
        <v>682</v>
      </c>
      <c r="C257" s="27" t="s">
        <v>721</v>
      </c>
      <c r="D257" s="10">
        <f t="shared" ref="D257:E257" si="54">D233-D246</f>
        <v>83.465150487581468</v>
      </c>
      <c r="E257" s="10">
        <f t="shared" si="54"/>
        <v>11.247948000000179</v>
      </c>
      <c r="F257" s="12">
        <f t="shared" si="47"/>
        <v>-72.217202487581289</v>
      </c>
      <c r="G257" s="9">
        <f t="shared" si="48"/>
        <v>-0.86523779164965708</v>
      </c>
      <c r="H257" s="7" t="s">
        <v>652</v>
      </c>
    </row>
    <row r="258" spans="1:8" s="6" customFormat="1" x14ac:dyDescent="0.25">
      <c r="A258" s="28" t="s">
        <v>403</v>
      </c>
      <c r="B258" s="32" t="s">
        <v>404</v>
      </c>
      <c r="C258" s="27" t="s">
        <v>721</v>
      </c>
      <c r="D258" s="10">
        <f t="shared" ref="D258:E258" si="55">D235-D247</f>
        <v>322.47497969999995</v>
      </c>
      <c r="E258" s="10">
        <f t="shared" si="55"/>
        <v>258.18194799999947</v>
      </c>
      <c r="F258" s="12">
        <f t="shared" si="47"/>
        <v>-64.293031700000483</v>
      </c>
      <c r="G258" s="9">
        <f t="shared" si="48"/>
        <v>-0.19937370570520729</v>
      </c>
      <c r="H258" s="7" t="s">
        <v>652</v>
      </c>
    </row>
    <row r="259" spans="1:8" s="6" customFormat="1" x14ac:dyDescent="0.25">
      <c r="A259" s="28" t="s">
        <v>405</v>
      </c>
      <c r="B259" s="32" t="s">
        <v>406</v>
      </c>
      <c r="C259" s="27" t="s">
        <v>721</v>
      </c>
      <c r="D259" s="10">
        <f t="shared" ref="D259:E259" si="56">D257-D258</f>
        <v>-239.00982921241848</v>
      </c>
      <c r="E259" s="10">
        <f t="shared" si="56"/>
        <v>-246.93399999999929</v>
      </c>
      <c r="F259" s="12">
        <f t="shared" si="47"/>
        <v>-7.9241707875808061</v>
      </c>
      <c r="G259" s="9">
        <f t="shared" si="48"/>
        <v>3.3154162796117603E-2</v>
      </c>
      <c r="H259" s="7" t="s">
        <v>652</v>
      </c>
    </row>
    <row r="260" spans="1:8" s="6" customFormat="1" x14ac:dyDescent="0.25">
      <c r="A260" s="28" t="s">
        <v>407</v>
      </c>
      <c r="B260" s="61" t="s">
        <v>408</v>
      </c>
      <c r="C260" s="27" t="s">
        <v>721</v>
      </c>
      <c r="D260" s="26" t="s">
        <v>652</v>
      </c>
      <c r="E260" s="26" t="s">
        <v>652</v>
      </c>
      <c r="F260" s="12" t="s">
        <v>652</v>
      </c>
      <c r="G260" s="8" t="s">
        <v>652</v>
      </c>
      <c r="H260" s="7" t="s">
        <v>652</v>
      </c>
    </row>
    <row r="261" spans="1:8" s="6" customFormat="1" ht="31.5" x14ac:dyDescent="0.25">
      <c r="A261" s="28" t="s">
        <v>409</v>
      </c>
      <c r="B261" s="61" t="s">
        <v>683</v>
      </c>
      <c r="C261" s="27" t="s">
        <v>721</v>
      </c>
      <c r="D261" s="10">
        <f t="shared" ref="D261:E261" si="57">D253+D254+D257</f>
        <v>1028.5887012260023</v>
      </c>
      <c r="E261" s="10">
        <f t="shared" si="57"/>
        <v>1569.7258049699994</v>
      </c>
      <c r="F261" s="12">
        <f t="shared" si="47"/>
        <v>541.13710374399716</v>
      </c>
      <c r="G261" s="9">
        <f t="shared" si="48"/>
        <v>0.52609668286167399</v>
      </c>
      <c r="H261" s="7" t="s">
        <v>652</v>
      </c>
    </row>
    <row r="262" spans="1:8" s="6" customFormat="1" x14ac:dyDescent="0.25">
      <c r="A262" s="28" t="s">
        <v>410</v>
      </c>
      <c r="B262" s="61" t="s">
        <v>411</v>
      </c>
      <c r="C262" s="27" t="s">
        <v>721</v>
      </c>
      <c r="D262" s="10">
        <v>165.7349950313056</v>
      </c>
      <c r="E262" s="10">
        <v>165.73519503130561</v>
      </c>
      <c r="F262" s="12">
        <f t="shared" si="47"/>
        <v>2.0000000000663931E-4</v>
      </c>
      <c r="G262" s="9">
        <f t="shared" si="48"/>
        <v>1.2067457446640617E-6</v>
      </c>
      <c r="H262" s="7" t="s">
        <v>652</v>
      </c>
    </row>
    <row r="263" spans="1:8" s="6" customFormat="1" x14ac:dyDescent="0.25">
      <c r="A263" s="28" t="s">
        <v>412</v>
      </c>
      <c r="B263" s="61" t="s">
        <v>413</v>
      </c>
      <c r="C263" s="27" t="s">
        <v>721</v>
      </c>
      <c r="D263" s="73">
        <f>D262+D261</f>
        <v>1194.3236962573078</v>
      </c>
      <c r="E263" s="73">
        <f>E262+E261</f>
        <v>1735.4610000013051</v>
      </c>
      <c r="F263" s="12">
        <f t="shared" si="47"/>
        <v>541.13730374399734</v>
      </c>
      <c r="G263" s="9">
        <f t="shared" si="48"/>
        <v>0.45309098817998628</v>
      </c>
      <c r="H263" s="7" t="s">
        <v>652</v>
      </c>
    </row>
    <row r="264" spans="1:8" s="6" customFormat="1" x14ac:dyDescent="0.25">
      <c r="A264" s="28" t="s">
        <v>414</v>
      </c>
      <c r="B264" s="61" t="s">
        <v>173</v>
      </c>
      <c r="C264" s="27" t="s">
        <v>267</v>
      </c>
      <c r="D264" s="74" t="s">
        <v>511</v>
      </c>
      <c r="E264" s="74" t="s">
        <v>511</v>
      </c>
      <c r="F264" s="12" t="s">
        <v>652</v>
      </c>
      <c r="G264" s="8" t="s">
        <v>652</v>
      </c>
      <c r="H264" s="7" t="s">
        <v>652</v>
      </c>
    </row>
    <row r="265" spans="1:8" s="6" customFormat="1" x14ac:dyDescent="0.25">
      <c r="A265" s="28" t="s">
        <v>415</v>
      </c>
      <c r="B265" s="32" t="s">
        <v>416</v>
      </c>
      <c r="C265" s="27" t="s">
        <v>721</v>
      </c>
      <c r="D265" s="10">
        <v>851.6738538104654</v>
      </c>
      <c r="E265" s="10">
        <v>736.60192036000001</v>
      </c>
      <c r="F265" s="8">
        <f t="shared" si="47"/>
        <v>-115.07193345046539</v>
      </c>
      <c r="G265" s="9">
        <f t="shared" si="48"/>
        <v>-0.1351126759799226</v>
      </c>
      <c r="H265" s="7" t="s">
        <v>652</v>
      </c>
    </row>
    <row r="266" spans="1:8" s="6" customFormat="1" ht="31.5" x14ac:dyDescent="0.25">
      <c r="A266" s="28" t="s">
        <v>417</v>
      </c>
      <c r="B266" s="29" t="s">
        <v>418</v>
      </c>
      <c r="C266" s="27" t="s">
        <v>721</v>
      </c>
      <c r="D266" s="26" t="s">
        <v>652</v>
      </c>
      <c r="E266" s="26" t="s">
        <v>652</v>
      </c>
      <c r="F266" s="8" t="s">
        <v>652</v>
      </c>
      <c r="G266" s="9" t="s">
        <v>652</v>
      </c>
      <c r="H266" s="7" t="s">
        <v>652</v>
      </c>
    </row>
    <row r="267" spans="1:8" s="6" customFormat="1" x14ac:dyDescent="0.25">
      <c r="A267" s="28" t="s">
        <v>419</v>
      </c>
      <c r="B267" s="37" t="s">
        <v>420</v>
      </c>
      <c r="C267" s="27" t="s">
        <v>721</v>
      </c>
      <c r="D267" s="26" t="s">
        <v>652</v>
      </c>
      <c r="E267" s="26" t="s">
        <v>652</v>
      </c>
      <c r="F267" s="8" t="s">
        <v>652</v>
      </c>
      <c r="G267" s="9" t="s">
        <v>652</v>
      </c>
      <c r="H267" s="7" t="s">
        <v>652</v>
      </c>
    </row>
    <row r="268" spans="1:8" s="6" customFormat="1" ht="31.5" x14ac:dyDescent="0.25">
      <c r="A268" s="28" t="s">
        <v>421</v>
      </c>
      <c r="B268" s="37" t="s">
        <v>105</v>
      </c>
      <c r="C268" s="27" t="s">
        <v>721</v>
      </c>
      <c r="D268" s="26" t="s">
        <v>652</v>
      </c>
      <c r="E268" s="26" t="s">
        <v>652</v>
      </c>
      <c r="F268" s="8" t="s">
        <v>652</v>
      </c>
      <c r="G268" s="9" t="s">
        <v>652</v>
      </c>
      <c r="H268" s="7" t="s">
        <v>652</v>
      </c>
    </row>
    <row r="269" spans="1:8" s="6" customFormat="1" x14ac:dyDescent="0.25">
      <c r="A269" s="28" t="s">
        <v>422</v>
      </c>
      <c r="B269" s="65" t="s">
        <v>420</v>
      </c>
      <c r="C269" s="27" t="s">
        <v>721</v>
      </c>
      <c r="D269" s="26" t="s">
        <v>652</v>
      </c>
      <c r="E269" s="26" t="s">
        <v>652</v>
      </c>
      <c r="F269" s="8" t="s">
        <v>652</v>
      </c>
      <c r="G269" s="9" t="s">
        <v>652</v>
      </c>
      <c r="H269" s="7" t="s">
        <v>652</v>
      </c>
    </row>
    <row r="270" spans="1:8" s="6" customFormat="1" ht="31.5" x14ac:dyDescent="0.25">
      <c r="A270" s="28" t="s">
        <v>423</v>
      </c>
      <c r="B270" s="37" t="s">
        <v>106</v>
      </c>
      <c r="C270" s="27" t="s">
        <v>721</v>
      </c>
      <c r="D270" s="26" t="s">
        <v>652</v>
      </c>
      <c r="E270" s="26" t="s">
        <v>652</v>
      </c>
      <c r="F270" s="8" t="s">
        <v>652</v>
      </c>
      <c r="G270" s="9" t="s">
        <v>652</v>
      </c>
      <c r="H270" s="7" t="s">
        <v>652</v>
      </c>
    </row>
    <row r="271" spans="1:8" s="6" customFormat="1" x14ac:dyDescent="0.25">
      <c r="A271" s="28" t="s">
        <v>424</v>
      </c>
      <c r="B271" s="65" t="s">
        <v>420</v>
      </c>
      <c r="C271" s="27" t="s">
        <v>721</v>
      </c>
      <c r="D271" s="26" t="s">
        <v>652</v>
      </c>
      <c r="E271" s="26" t="s">
        <v>652</v>
      </c>
      <c r="F271" s="8" t="s">
        <v>652</v>
      </c>
      <c r="G271" s="9" t="s">
        <v>652</v>
      </c>
      <c r="H271" s="7" t="s">
        <v>652</v>
      </c>
    </row>
    <row r="272" spans="1:8" s="6" customFormat="1" ht="31.5" x14ac:dyDescent="0.25">
      <c r="A272" s="28" t="s">
        <v>425</v>
      </c>
      <c r="B272" s="37" t="s">
        <v>107</v>
      </c>
      <c r="C272" s="27" t="s">
        <v>721</v>
      </c>
      <c r="D272" s="26" t="s">
        <v>652</v>
      </c>
      <c r="E272" s="26" t="s">
        <v>652</v>
      </c>
      <c r="F272" s="8" t="s">
        <v>652</v>
      </c>
      <c r="G272" s="9" t="s">
        <v>652</v>
      </c>
      <c r="H272" s="7" t="s">
        <v>652</v>
      </c>
    </row>
    <row r="273" spans="1:8" s="6" customFormat="1" x14ac:dyDescent="0.25">
      <c r="A273" s="28" t="s">
        <v>426</v>
      </c>
      <c r="B273" s="65" t="s">
        <v>420</v>
      </c>
      <c r="C273" s="27" t="s">
        <v>721</v>
      </c>
      <c r="D273" s="26" t="s">
        <v>652</v>
      </c>
      <c r="E273" s="26" t="s">
        <v>652</v>
      </c>
      <c r="F273" s="8" t="s">
        <v>652</v>
      </c>
      <c r="G273" s="9" t="s">
        <v>652</v>
      </c>
      <c r="H273" s="7" t="s">
        <v>652</v>
      </c>
    </row>
    <row r="274" spans="1:8" s="6" customFormat="1" x14ac:dyDescent="0.25">
      <c r="A274" s="28" t="s">
        <v>427</v>
      </c>
      <c r="B274" s="29" t="s">
        <v>428</v>
      </c>
      <c r="C274" s="27" t="s">
        <v>721</v>
      </c>
      <c r="D274" s="26" t="s">
        <v>652</v>
      </c>
      <c r="E274" s="26" t="s">
        <v>652</v>
      </c>
      <c r="F274" s="8" t="s">
        <v>652</v>
      </c>
      <c r="G274" s="9" t="s">
        <v>652</v>
      </c>
      <c r="H274" s="7" t="s">
        <v>652</v>
      </c>
    </row>
    <row r="275" spans="1:8" s="6" customFormat="1" x14ac:dyDescent="0.25">
      <c r="A275" s="28" t="s">
        <v>429</v>
      </c>
      <c r="B275" s="37" t="s">
        <v>420</v>
      </c>
      <c r="C275" s="27" t="s">
        <v>721</v>
      </c>
      <c r="D275" s="26" t="s">
        <v>652</v>
      </c>
      <c r="E275" s="26" t="s">
        <v>652</v>
      </c>
      <c r="F275" s="8" t="s">
        <v>652</v>
      </c>
      <c r="G275" s="9" t="s">
        <v>652</v>
      </c>
      <c r="H275" s="7" t="s">
        <v>652</v>
      </c>
    </row>
    <row r="276" spans="1:8" s="6" customFormat="1" x14ac:dyDescent="0.25">
      <c r="A276" s="28" t="s">
        <v>430</v>
      </c>
      <c r="B276" s="64" t="s">
        <v>39</v>
      </c>
      <c r="C276" s="27" t="s">
        <v>721</v>
      </c>
      <c r="D276" s="10">
        <v>260.29590523800113</v>
      </c>
      <c r="E276" s="10">
        <v>243.16225117600251</v>
      </c>
      <c r="F276" s="8">
        <f t="shared" si="47"/>
        <v>-17.133654061998612</v>
      </c>
      <c r="G276" s="9">
        <f t="shared" si="48"/>
        <v>-6.5823755645838866E-2</v>
      </c>
      <c r="H276" s="7" t="s">
        <v>652</v>
      </c>
    </row>
    <row r="277" spans="1:8" s="6" customFormat="1" x14ac:dyDescent="0.25">
      <c r="A277" s="28" t="s">
        <v>431</v>
      </c>
      <c r="B277" s="37" t="s">
        <v>420</v>
      </c>
      <c r="C277" s="27" t="s">
        <v>721</v>
      </c>
      <c r="D277" s="26" t="s">
        <v>652</v>
      </c>
      <c r="E277" s="26" t="s">
        <v>652</v>
      </c>
      <c r="F277" s="8" t="s">
        <v>652</v>
      </c>
      <c r="G277" s="9" t="s">
        <v>652</v>
      </c>
      <c r="H277" s="7" t="s">
        <v>652</v>
      </c>
    </row>
    <row r="278" spans="1:8" s="6" customFormat="1" x14ac:dyDescent="0.25">
      <c r="A278" s="28" t="s">
        <v>432</v>
      </c>
      <c r="B278" s="64" t="s">
        <v>433</v>
      </c>
      <c r="C278" s="27" t="s">
        <v>721</v>
      </c>
      <c r="D278" s="26" t="s">
        <v>652</v>
      </c>
      <c r="E278" s="26" t="s">
        <v>652</v>
      </c>
      <c r="F278" s="8" t="s">
        <v>652</v>
      </c>
      <c r="G278" s="9" t="s">
        <v>652</v>
      </c>
      <c r="H278" s="7" t="s">
        <v>652</v>
      </c>
    </row>
    <row r="279" spans="1:8" s="6" customFormat="1" x14ac:dyDescent="0.25">
      <c r="A279" s="28" t="s">
        <v>434</v>
      </c>
      <c r="B279" s="37" t="s">
        <v>420</v>
      </c>
      <c r="C279" s="27" t="s">
        <v>721</v>
      </c>
      <c r="D279" s="26" t="s">
        <v>652</v>
      </c>
      <c r="E279" s="26" t="s">
        <v>652</v>
      </c>
      <c r="F279" s="8" t="s">
        <v>652</v>
      </c>
      <c r="G279" s="9" t="s">
        <v>652</v>
      </c>
      <c r="H279" s="7" t="s">
        <v>652</v>
      </c>
    </row>
    <row r="280" spans="1:8" s="6" customFormat="1" ht="18" customHeight="1" x14ac:dyDescent="0.25">
      <c r="A280" s="28" t="s">
        <v>435</v>
      </c>
      <c r="B280" s="64" t="s">
        <v>436</v>
      </c>
      <c r="C280" s="27" t="s">
        <v>721</v>
      </c>
      <c r="D280" s="72">
        <v>14.59</v>
      </c>
      <c r="E280" s="72">
        <v>18.749266231600508</v>
      </c>
      <c r="F280" s="8">
        <f t="shared" si="47"/>
        <v>4.1592662316005082</v>
      </c>
      <c r="G280" s="9">
        <f t="shared" si="48"/>
        <v>0.28507650662100814</v>
      </c>
      <c r="H280" s="7" t="s">
        <v>652</v>
      </c>
    </row>
    <row r="281" spans="1:8" s="6" customFormat="1" x14ac:dyDescent="0.25">
      <c r="A281" s="28" t="s">
        <v>437</v>
      </c>
      <c r="B281" s="37" t="s">
        <v>420</v>
      </c>
      <c r="C281" s="27" t="s">
        <v>721</v>
      </c>
      <c r="D281" s="26" t="s">
        <v>652</v>
      </c>
      <c r="E281" s="26" t="s">
        <v>652</v>
      </c>
      <c r="F281" s="8" t="s">
        <v>652</v>
      </c>
      <c r="G281" s="9" t="s">
        <v>652</v>
      </c>
      <c r="H281" s="7" t="s">
        <v>652</v>
      </c>
    </row>
    <row r="282" spans="1:8" s="6" customFormat="1" ht="15.75" customHeight="1" x14ac:dyDescent="0.25">
      <c r="A282" s="28" t="s">
        <v>710</v>
      </c>
      <c r="B282" s="64" t="s">
        <v>41</v>
      </c>
      <c r="C282" s="27" t="s">
        <v>721</v>
      </c>
      <c r="D282" s="10">
        <v>0</v>
      </c>
      <c r="E282" s="26">
        <v>0</v>
      </c>
      <c r="F282" s="8" t="s">
        <v>652</v>
      </c>
      <c r="G282" s="8" t="s">
        <v>652</v>
      </c>
      <c r="H282" s="7" t="s">
        <v>652</v>
      </c>
    </row>
    <row r="283" spans="1:8" s="6" customFormat="1" x14ac:dyDescent="0.25">
      <c r="A283" s="28" t="s">
        <v>439</v>
      </c>
      <c r="B283" s="37" t="s">
        <v>420</v>
      </c>
      <c r="C283" s="27" t="s">
        <v>721</v>
      </c>
      <c r="D283" s="26" t="s">
        <v>652</v>
      </c>
      <c r="E283" s="26" t="s">
        <v>652</v>
      </c>
      <c r="F283" s="8" t="s">
        <v>652</v>
      </c>
      <c r="G283" s="8" t="s">
        <v>652</v>
      </c>
      <c r="H283" s="7" t="s">
        <v>652</v>
      </c>
    </row>
    <row r="284" spans="1:8" s="6" customFormat="1" x14ac:dyDescent="0.25">
      <c r="A284" s="28" t="s">
        <v>438</v>
      </c>
      <c r="B284" s="64" t="s">
        <v>440</v>
      </c>
      <c r="C284" s="27" t="s">
        <v>721</v>
      </c>
      <c r="D284" s="26" t="s">
        <v>652</v>
      </c>
      <c r="E284" s="26" t="s">
        <v>652</v>
      </c>
      <c r="F284" s="8" t="s">
        <v>652</v>
      </c>
      <c r="G284" s="8" t="s">
        <v>652</v>
      </c>
      <c r="H284" s="7" t="s">
        <v>652</v>
      </c>
    </row>
    <row r="285" spans="1:8" s="6" customFormat="1" x14ac:dyDescent="0.25">
      <c r="A285" s="28" t="s">
        <v>441</v>
      </c>
      <c r="B285" s="37" t="s">
        <v>420</v>
      </c>
      <c r="C285" s="27" t="s">
        <v>721</v>
      </c>
      <c r="D285" s="26" t="s">
        <v>652</v>
      </c>
      <c r="E285" s="26" t="s">
        <v>652</v>
      </c>
      <c r="F285" s="8" t="s">
        <v>652</v>
      </c>
      <c r="G285" s="8" t="s">
        <v>652</v>
      </c>
      <c r="H285" s="7" t="s">
        <v>652</v>
      </c>
    </row>
    <row r="286" spans="1:8" s="6" customFormat="1" ht="31.5" x14ac:dyDescent="0.25">
      <c r="A286" s="28" t="s">
        <v>442</v>
      </c>
      <c r="B286" s="29" t="s">
        <v>443</v>
      </c>
      <c r="C286" s="27" t="s">
        <v>721</v>
      </c>
      <c r="D286" s="26" t="s">
        <v>652</v>
      </c>
      <c r="E286" s="26" t="s">
        <v>652</v>
      </c>
      <c r="F286" s="8" t="s">
        <v>652</v>
      </c>
      <c r="G286" s="8" t="s">
        <v>652</v>
      </c>
      <c r="H286" s="7" t="s">
        <v>652</v>
      </c>
    </row>
    <row r="287" spans="1:8" s="6" customFormat="1" x14ac:dyDescent="0.25">
      <c r="A287" s="28" t="s">
        <v>444</v>
      </c>
      <c r="B287" s="37" t="s">
        <v>420</v>
      </c>
      <c r="C287" s="27" t="s">
        <v>721</v>
      </c>
      <c r="D287" s="26" t="s">
        <v>652</v>
      </c>
      <c r="E287" s="26" t="s">
        <v>652</v>
      </c>
      <c r="F287" s="8" t="s">
        <v>652</v>
      </c>
      <c r="G287" s="8" t="s">
        <v>652</v>
      </c>
      <c r="H287" s="7" t="s">
        <v>652</v>
      </c>
    </row>
    <row r="288" spans="1:8" s="6" customFormat="1" x14ac:dyDescent="0.25">
      <c r="A288" s="28" t="s">
        <v>445</v>
      </c>
      <c r="B288" s="37" t="s">
        <v>46</v>
      </c>
      <c r="C288" s="27" t="s">
        <v>721</v>
      </c>
      <c r="D288" s="26" t="s">
        <v>652</v>
      </c>
      <c r="E288" s="26" t="s">
        <v>652</v>
      </c>
      <c r="F288" s="8" t="s">
        <v>652</v>
      </c>
      <c r="G288" s="8" t="s">
        <v>652</v>
      </c>
      <c r="H288" s="7" t="s">
        <v>652</v>
      </c>
    </row>
    <row r="289" spans="1:8" s="6" customFormat="1" x14ac:dyDescent="0.25">
      <c r="A289" s="28" t="s">
        <v>446</v>
      </c>
      <c r="B289" s="65" t="s">
        <v>420</v>
      </c>
      <c r="C289" s="27" t="s">
        <v>721</v>
      </c>
      <c r="D289" s="26" t="s">
        <v>652</v>
      </c>
      <c r="E289" s="26" t="s">
        <v>652</v>
      </c>
      <c r="F289" s="8" t="s">
        <v>652</v>
      </c>
      <c r="G289" s="8" t="s">
        <v>652</v>
      </c>
      <c r="H289" s="7" t="s">
        <v>652</v>
      </c>
    </row>
    <row r="290" spans="1:8" s="6" customFormat="1" x14ac:dyDescent="0.25">
      <c r="A290" s="28" t="s">
        <v>447</v>
      </c>
      <c r="B290" s="37" t="s">
        <v>47</v>
      </c>
      <c r="C290" s="27" t="s">
        <v>721</v>
      </c>
      <c r="D290" s="26" t="s">
        <v>652</v>
      </c>
      <c r="E290" s="26" t="s">
        <v>652</v>
      </c>
      <c r="F290" s="8" t="s">
        <v>652</v>
      </c>
      <c r="G290" s="8" t="s">
        <v>652</v>
      </c>
      <c r="H290" s="7" t="s">
        <v>652</v>
      </c>
    </row>
    <row r="291" spans="1:8" s="6" customFormat="1" x14ac:dyDescent="0.25">
      <c r="A291" s="28" t="s">
        <v>448</v>
      </c>
      <c r="B291" s="65" t="s">
        <v>420</v>
      </c>
      <c r="C291" s="27" t="s">
        <v>721</v>
      </c>
      <c r="D291" s="26" t="s">
        <v>652</v>
      </c>
      <c r="E291" s="26" t="s">
        <v>652</v>
      </c>
      <c r="F291" s="8" t="s">
        <v>652</v>
      </c>
      <c r="G291" s="8" t="s">
        <v>652</v>
      </c>
      <c r="H291" s="7" t="s">
        <v>652</v>
      </c>
    </row>
    <row r="292" spans="1:8" s="6" customFormat="1" ht="31.5" x14ac:dyDescent="0.25">
      <c r="A292" s="28" t="s">
        <v>449</v>
      </c>
      <c r="B292" s="29" t="s">
        <v>450</v>
      </c>
      <c r="C292" s="27" t="s">
        <v>721</v>
      </c>
      <c r="D292" s="72">
        <f t="shared" ref="D292:E292" si="58">D265-D276-D280</f>
        <v>576.78794857246419</v>
      </c>
      <c r="E292" s="72">
        <f t="shared" si="58"/>
        <v>474.69040295239694</v>
      </c>
      <c r="F292" s="8">
        <f t="shared" si="47"/>
        <v>-102.09754562006725</v>
      </c>
      <c r="G292" s="9">
        <f t="shared" si="48"/>
        <v>-0.17701053892120344</v>
      </c>
      <c r="H292" s="7" t="s">
        <v>726</v>
      </c>
    </row>
    <row r="293" spans="1:8" s="6" customFormat="1" x14ac:dyDescent="0.25">
      <c r="A293" s="28" t="s">
        <v>451</v>
      </c>
      <c r="B293" s="37" t="s">
        <v>420</v>
      </c>
      <c r="C293" s="27" t="s">
        <v>721</v>
      </c>
      <c r="D293" s="26" t="s">
        <v>652</v>
      </c>
      <c r="E293" s="26" t="s">
        <v>652</v>
      </c>
      <c r="F293" s="8" t="s">
        <v>652</v>
      </c>
      <c r="G293" s="8" t="s">
        <v>652</v>
      </c>
      <c r="H293" s="7" t="s">
        <v>652</v>
      </c>
    </row>
    <row r="294" spans="1:8" s="6" customFormat="1" ht="31.5" x14ac:dyDescent="0.25">
      <c r="A294" s="28" t="s">
        <v>452</v>
      </c>
      <c r="B294" s="32" t="s">
        <v>453</v>
      </c>
      <c r="C294" s="27" t="s">
        <v>721</v>
      </c>
      <c r="D294" s="10">
        <v>6780.9312152883758</v>
      </c>
      <c r="E294" s="10">
        <v>8317.125</v>
      </c>
      <c r="F294" s="8">
        <f t="shared" si="47"/>
        <v>1536.1937847116242</v>
      </c>
      <c r="G294" s="9">
        <f t="shared" si="48"/>
        <v>0.22654613886188701</v>
      </c>
      <c r="H294" s="7" t="s">
        <v>739</v>
      </c>
    </row>
    <row r="295" spans="1:8" s="6" customFormat="1" x14ac:dyDescent="0.25">
      <c r="A295" s="28" t="s">
        <v>454</v>
      </c>
      <c r="B295" s="29" t="s">
        <v>455</v>
      </c>
      <c r="C295" s="27" t="s">
        <v>721</v>
      </c>
      <c r="D295" s="26" t="s">
        <v>652</v>
      </c>
      <c r="E295" s="26" t="s">
        <v>652</v>
      </c>
      <c r="F295" s="8" t="s">
        <v>652</v>
      </c>
      <c r="G295" s="8" t="s">
        <v>652</v>
      </c>
      <c r="H295" s="7" t="s">
        <v>652</v>
      </c>
    </row>
    <row r="296" spans="1:8" s="6" customFormat="1" x14ac:dyDescent="0.25">
      <c r="A296" s="28" t="s">
        <v>456</v>
      </c>
      <c r="B296" s="37" t="s">
        <v>420</v>
      </c>
      <c r="C296" s="27" t="s">
        <v>721</v>
      </c>
      <c r="D296" s="26" t="s">
        <v>652</v>
      </c>
      <c r="E296" s="26" t="s">
        <v>652</v>
      </c>
      <c r="F296" s="8" t="s">
        <v>652</v>
      </c>
      <c r="G296" s="8" t="s">
        <v>652</v>
      </c>
      <c r="H296" s="7" t="s">
        <v>652</v>
      </c>
    </row>
    <row r="297" spans="1:8" s="6" customFormat="1" x14ac:dyDescent="0.25">
      <c r="A297" s="28" t="s">
        <v>457</v>
      </c>
      <c r="B297" s="29" t="s">
        <v>458</v>
      </c>
      <c r="C297" s="27" t="s">
        <v>721</v>
      </c>
      <c r="D297" s="72">
        <f t="shared" ref="D297:E297" si="59">D300</f>
        <v>61.5934792520004</v>
      </c>
      <c r="E297" s="72">
        <f t="shared" si="59"/>
        <v>0.83203641800031802</v>
      </c>
      <c r="F297" s="8">
        <f t="shared" si="47"/>
        <v>-60.761442834000079</v>
      </c>
      <c r="G297" s="9">
        <f t="shared" si="48"/>
        <v>-0.98649148533083886</v>
      </c>
      <c r="H297" s="7" t="s">
        <v>652</v>
      </c>
    </row>
    <row r="298" spans="1:8" s="6" customFormat="1" x14ac:dyDescent="0.25">
      <c r="A298" s="28" t="s">
        <v>459</v>
      </c>
      <c r="B298" s="37" t="s">
        <v>299</v>
      </c>
      <c r="C298" s="27" t="s">
        <v>721</v>
      </c>
      <c r="D298" s="26" t="s">
        <v>652</v>
      </c>
      <c r="E298" s="26" t="s">
        <v>652</v>
      </c>
      <c r="F298" s="8" t="s">
        <v>652</v>
      </c>
      <c r="G298" s="8" t="s">
        <v>652</v>
      </c>
      <c r="H298" s="7" t="s">
        <v>652</v>
      </c>
    </row>
    <row r="299" spans="1:8" s="6" customFormat="1" x14ac:dyDescent="0.25">
      <c r="A299" s="28" t="s">
        <v>460</v>
      </c>
      <c r="B299" s="65" t="s">
        <v>420</v>
      </c>
      <c r="C299" s="27" t="s">
        <v>721</v>
      </c>
      <c r="D299" s="26" t="s">
        <v>652</v>
      </c>
      <c r="E299" s="26" t="s">
        <v>652</v>
      </c>
      <c r="F299" s="8" t="s">
        <v>652</v>
      </c>
      <c r="G299" s="9" t="s">
        <v>652</v>
      </c>
      <c r="H299" s="7" t="s">
        <v>652</v>
      </c>
    </row>
    <row r="300" spans="1:8" s="6" customFormat="1" x14ac:dyDescent="0.25">
      <c r="A300" s="28" t="s">
        <v>461</v>
      </c>
      <c r="B300" s="37" t="s">
        <v>462</v>
      </c>
      <c r="C300" s="27" t="s">
        <v>721</v>
      </c>
      <c r="D300" s="26">
        <v>61.5934792520004</v>
      </c>
      <c r="E300" s="26">
        <v>0.83203641800031802</v>
      </c>
      <c r="F300" s="12">
        <f t="shared" ref="F300:F312" si="60">IF(D300="нд","нд",E300-D300)</f>
        <v>-60.761442834000079</v>
      </c>
      <c r="G300" s="9">
        <f t="shared" ref="G300:G302" si="61">IF(D300="нд","нд",E300/D300-1)</f>
        <v>-0.98649148533083886</v>
      </c>
      <c r="H300" s="7" t="s">
        <v>652</v>
      </c>
    </row>
    <row r="301" spans="1:8" s="6" customFormat="1" x14ac:dyDescent="0.25">
      <c r="A301" s="28" t="s">
        <v>463</v>
      </c>
      <c r="B301" s="65" t="s">
        <v>420</v>
      </c>
      <c r="C301" s="27" t="s">
        <v>721</v>
      </c>
      <c r="D301" s="26" t="s">
        <v>652</v>
      </c>
      <c r="E301" s="26" t="s">
        <v>652</v>
      </c>
      <c r="F301" s="8" t="s">
        <v>652</v>
      </c>
      <c r="G301" s="9" t="s">
        <v>652</v>
      </c>
      <c r="H301" s="7" t="s">
        <v>652</v>
      </c>
    </row>
    <row r="302" spans="1:8" s="6" customFormat="1" ht="31.5" x14ac:dyDescent="0.25">
      <c r="A302" s="28" t="s">
        <v>464</v>
      </c>
      <c r="B302" s="29" t="s">
        <v>465</v>
      </c>
      <c r="C302" s="27" t="s">
        <v>721</v>
      </c>
      <c r="D302" s="10">
        <v>4.6280000001388545E-6</v>
      </c>
      <c r="E302" s="10">
        <v>2.800000005009906E-8</v>
      </c>
      <c r="F302" s="8">
        <f t="shared" si="60"/>
        <v>-4.6000000000887555E-6</v>
      </c>
      <c r="G302" s="9">
        <f t="shared" si="61"/>
        <v>-0.99394987034372106</v>
      </c>
      <c r="H302" s="7" t="s">
        <v>652</v>
      </c>
    </row>
    <row r="303" spans="1:8" s="6" customFormat="1" x14ac:dyDescent="0.25">
      <c r="A303" s="28" t="s">
        <v>466</v>
      </c>
      <c r="B303" s="37" t="s">
        <v>420</v>
      </c>
      <c r="C303" s="27" t="s">
        <v>721</v>
      </c>
      <c r="D303" s="26" t="s">
        <v>652</v>
      </c>
      <c r="E303" s="26" t="s">
        <v>652</v>
      </c>
      <c r="F303" s="8" t="s">
        <v>652</v>
      </c>
      <c r="G303" s="9" t="s">
        <v>652</v>
      </c>
      <c r="H303" s="7" t="s">
        <v>652</v>
      </c>
    </row>
    <row r="304" spans="1:8" s="6" customFormat="1" x14ac:dyDescent="0.25">
      <c r="A304" s="28" t="s">
        <v>467</v>
      </c>
      <c r="B304" s="29" t="s">
        <v>468</v>
      </c>
      <c r="C304" s="27" t="s">
        <v>721</v>
      </c>
      <c r="D304" s="72">
        <v>62.159893235999739</v>
      </c>
      <c r="E304" s="72">
        <v>64.40133985999968</v>
      </c>
      <c r="F304" s="12" t="s">
        <v>652</v>
      </c>
      <c r="G304" s="11" t="s">
        <v>652</v>
      </c>
      <c r="H304" s="7" t="s">
        <v>652</v>
      </c>
    </row>
    <row r="305" spans="1:8" s="6" customFormat="1" x14ac:dyDescent="0.25">
      <c r="A305" s="28" t="s">
        <v>469</v>
      </c>
      <c r="B305" s="37" t="s">
        <v>420</v>
      </c>
      <c r="C305" s="27" t="s">
        <v>721</v>
      </c>
      <c r="D305" s="26" t="s">
        <v>652</v>
      </c>
      <c r="E305" s="26" t="s">
        <v>652</v>
      </c>
      <c r="F305" s="18" t="s">
        <v>652</v>
      </c>
      <c r="G305" s="9" t="s">
        <v>652</v>
      </c>
      <c r="H305" s="7" t="s">
        <v>652</v>
      </c>
    </row>
    <row r="306" spans="1:8" s="6" customFormat="1" x14ac:dyDescent="0.25">
      <c r="A306" s="28" t="s">
        <v>470</v>
      </c>
      <c r="B306" s="29" t="s">
        <v>471</v>
      </c>
      <c r="C306" s="27" t="s">
        <v>721</v>
      </c>
      <c r="D306" s="10">
        <v>90.828550469999954</v>
      </c>
      <c r="E306" s="10">
        <v>75.927999999999997</v>
      </c>
      <c r="F306" s="12">
        <f t="shared" si="60"/>
        <v>-14.900550469999956</v>
      </c>
      <c r="G306" s="9">
        <f t="shared" ref="G306:G312" si="62">IF(D306="нд","нд",E306/D306-1)</f>
        <v>-0.16405139565583515</v>
      </c>
      <c r="H306" s="7" t="s">
        <v>652</v>
      </c>
    </row>
    <row r="307" spans="1:8" s="6" customFormat="1" x14ac:dyDescent="0.25">
      <c r="A307" s="28" t="s">
        <v>472</v>
      </c>
      <c r="B307" s="37" t="s">
        <v>420</v>
      </c>
      <c r="C307" s="27" t="s">
        <v>721</v>
      </c>
      <c r="D307" s="26" t="s">
        <v>652</v>
      </c>
      <c r="E307" s="26" t="s">
        <v>652</v>
      </c>
      <c r="F307" s="12" t="s">
        <v>652</v>
      </c>
      <c r="G307" s="8" t="s">
        <v>652</v>
      </c>
      <c r="H307" s="7" t="s">
        <v>652</v>
      </c>
    </row>
    <row r="308" spans="1:8" s="6" customFormat="1" x14ac:dyDescent="0.25">
      <c r="A308" s="28" t="s">
        <v>473</v>
      </c>
      <c r="B308" s="29" t="s">
        <v>474</v>
      </c>
      <c r="C308" s="27" t="s">
        <v>721</v>
      </c>
      <c r="D308" s="10">
        <v>63.705474061999944</v>
      </c>
      <c r="E308" s="10">
        <v>47.866999999999997</v>
      </c>
      <c r="F308" s="12">
        <f t="shared" si="60"/>
        <v>-15.838474061999946</v>
      </c>
      <c r="G308" s="9">
        <f t="shared" si="62"/>
        <v>-0.24862029982832401</v>
      </c>
      <c r="H308" s="7" t="s">
        <v>652</v>
      </c>
    </row>
    <row r="309" spans="1:8" s="6" customFormat="1" x14ac:dyDescent="0.25">
      <c r="A309" s="28" t="s">
        <v>475</v>
      </c>
      <c r="B309" s="37" t="s">
        <v>420</v>
      </c>
      <c r="C309" s="27" t="s">
        <v>721</v>
      </c>
      <c r="D309" s="26" t="s">
        <v>652</v>
      </c>
      <c r="E309" s="26" t="s">
        <v>652</v>
      </c>
      <c r="F309" s="13" t="s">
        <v>652</v>
      </c>
      <c r="G309" s="13" t="s">
        <v>652</v>
      </c>
      <c r="H309" s="7" t="s">
        <v>652</v>
      </c>
    </row>
    <row r="310" spans="1:8" s="6" customFormat="1" ht="94.5" x14ac:dyDescent="0.25">
      <c r="A310" s="28" t="s">
        <v>476</v>
      </c>
      <c r="B310" s="29" t="s">
        <v>477</v>
      </c>
      <c r="C310" s="27" t="s">
        <v>721</v>
      </c>
      <c r="D310" s="10">
        <v>3786.9596090999994</v>
      </c>
      <c r="E310" s="10">
        <v>5755.0010000000002</v>
      </c>
      <c r="F310" s="12">
        <f t="shared" si="60"/>
        <v>1968.0413909000008</v>
      </c>
      <c r="G310" s="9">
        <f t="shared" si="62"/>
        <v>0.51968903660097965</v>
      </c>
      <c r="H310" s="7" t="s">
        <v>725</v>
      </c>
    </row>
    <row r="311" spans="1:8" s="6" customFormat="1" x14ac:dyDescent="0.25">
      <c r="A311" s="28" t="s">
        <v>478</v>
      </c>
      <c r="B311" s="37" t="s">
        <v>420</v>
      </c>
      <c r="C311" s="27" t="s">
        <v>721</v>
      </c>
      <c r="D311" s="26" t="s">
        <v>652</v>
      </c>
      <c r="E311" s="26" t="s">
        <v>652</v>
      </c>
      <c r="F311" s="13" t="s">
        <v>652</v>
      </c>
      <c r="G311" s="13" t="s">
        <v>652</v>
      </c>
      <c r="H311" s="7" t="s">
        <v>652</v>
      </c>
    </row>
    <row r="312" spans="1:8" s="6" customFormat="1" ht="31.5" x14ac:dyDescent="0.25">
      <c r="A312" s="28" t="s">
        <v>479</v>
      </c>
      <c r="B312" s="29" t="s">
        <v>480</v>
      </c>
      <c r="C312" s="27" t="s">
        <v>721</v>
      </c>
      <c r="D312" s="10">
        <v>675.16086288646636</v>
      </c>
      <c r="E312" s="10">
        <v>687.20600000000002</v>
      </c>
      <c r="F312" s="12">
        <f t="shared" si="60"/>
        <v>12.045137113533656</v>
      </c>
      <c r="G312" s="9">
        <f t="shared" si="62"/>
        <v>1.7840395934737519E-2</v>
      </c>
      <c r="H312" s="7" t="s">
        <v>652</v>
      </c>
    </row>
    <row r="313" spans="1:8" s="6" customFormat="1" x14ac:dyDescent="0.25">
      <c r="A313" s="28" t="s">
        <v>481</v>
      </c>
      <c r="B313" s="37" t="s">
        <v>420</v>
      </c>
      <c r="C313" s="27" t="s">
        <v>721</v>
      </c>
      <c r="D313" s="26" t="s">
        <v>652</v>
      </c>
      <c r="E313" s="26" t="s">
        <v>652</v>
      </c>
      <c r="F313" s="13" t="s">
        <v>652</v>
      </c>
      <c r="G313" s="13" t="s">
        <v>652</v>
      </c>
      <c r="H313" s="7" t="s">
        <v>652</v>
      </c>
    </row>
    <row r="314" spans="1:8" s="6" customFormat="1" x14ac:dyDescent="0.25">
      <c r="A314" s="28" t="s">
        <v>482</v>
      </c>
      <c r="B314" s="37" t="s">
        <v>483</v>
      </c>
      <c r="C314" s="27" t="s">
        <v>721</v>
      </c>
      <c r="D314" s="72">
        <f t="shared" ref="D314:E314" si="63">D294-SUM(D300:D312)-D316</f>
        <v>1502.5824009919106</v>
      </c>
      <c r="E314" s="72">
        <f t="shared" si="63"/>
        <v>1219.5736236939999</v>
      </c>
      <c r="F314" s="8">
        <f t="shared" ref="F314" si="64">IF(D314="нд","нд",E314-D314)</f>
        <v>-283.00877729791068</v>
      </c>
      <c r="G314" s="9">
        <f t="shared" ref="G314" si="65">IF(D314="нд","нд",E314/D314-1)</f>
        <v>-0.18834825771357766</v>
      </c>
      <c r="H314" s="7" t="s">
        <v>652</v>
      </c>
    </row>
    <row r="315" spans="1:8" s="6" customFormat="1" x14ac:dyDescent="0.25">
      <c r="A315" s="28" t="s">
        <v>484</v>
      </c>
      <c r="B315" s="37" t="s">
        <v>420</v>
      </c>
      <c r="C315" s="27" t="s">
        <v>721</v>
      </c>
      <c r="D315" s="26" t="s">
        <v>652</v>
      </c>
      <c r="E315" s="26" t="s">
        <v>652</v>
      </c>
      <c r="F315" s="12" t="s">
        <v>652</v>
      </c>
      <c r="G315" s="8" t="s">
        <v>652</v>
      </c>
      <c r="H315" s="7" t="s">
        <v>652</v>
      </c>
    </row>
    <row r="316" spans="1:8" s="6" customFormat="1" x14ac:dyDescent="0.25">
      <c r="A316" s="28" t="s">
        <v>711</v>
      </c>
      <c r="B316" s="29" t="s">
        <v>684</v>
      </c>
      <c r="C316" s="27" t="s">
        <v>721</v>
      </c>
      <c r="D316" s="72">
        <v>537.94094066199989</v>
      </c>
      <c r="E316" s="72">
        <v>466.31600000000003</v>
      </c>
      <c r="F316" s="8">
        <f t="shared" ref="F316" si="66">IF(D316="нд","нд",E316-D316)</f>
        <v>-71.624940661999858</v>
      </c>
      <c r="G316" s="9">
        <f t="shared" ref="G316" si="67">IF(D316="нд","нд",E316/D316-1)</f>
        <v>-0.13314647621699305</v>
      </c>
      <c r="H316" s="7" t="s">
        <v>652</v>
      </c>
    </row>
    <row r="317" spans="1:8" s="6" customFormat="1" ht="31.5" x14ac:dyDescent="0.25">
      <c r="A317" s="28" t="s">
        <v>485</v>
      </c>
      <c r="B317" s="32" t="s">
        <v>486</v>
      </c>
      <c r="C317" s="27" t="s">
        <v>3</v>
      </c>
      <c r="D317" s="75">
        <f t="shared" ref="D317:E317" si="68">D178/(D23*1.2)</f>
        <v>0.77418760804362352</v>
      </c>
      <c r="E317" s="75">
        <f t="shared" si="68"/>
        <v>1.1033427793933475</v>
      </c>
      <c r="F317" s="8">
        <f t="shared" ref="F317" si="69">IF(D317="нд","нд",E317-D317)</f>
        <v>0.32915517134972394</v>
      </c>
      <c r="G317" s="9">
        <f t="shared" ref="G317" si="70">IF(D317="нд","нд",E317/D317-1)</f>
        <v>0.42516202523765645</v>
      </c>
      <c r="H317" s="7" t="s">
        <v>652</v>
      </c>
    </row>
    <row r="318" spans="1:8" s="6" customFormat="1" x14ac:dyDescent="0.25">
      <c r="A318" s="28" t="s">
        <v>487</v>
      </c>
      <c r="B318" s="29" t="s">
        <v>488</v>
      </c>
      <c r="C318" s="27" t="s">
        <v>3</v>
      </c>
      <c r="D318" s="26" t="s">
        <v>652</v>
      </c>
      <c r="E318" s="26" t="s">
        <v>652</v>
      </c>
      <c r="F318" s="13" t="s">
        <v>652</v>
      </c>
      <c r="G318" s="13" t="s">
        <v>652</v>
      </c>
      <c r="H318" s="7" t="s">
        <v>652</v>
      </c>
    </row>
    <row r="319" spans="1:8" s="6" customFormat="1" ht="31.5" x14ac:dyDescent="0.25">
      <c r="A319" s="28" t="s">
        <v>489</v>
      </c>
      <c r="B319" s="29" t="s">
        <v>490</v>
      </c>
      <c r="C319" s="27" t="s">
        <v>3</v>
      </c>
      <c r="D319" s="26" t="s">
        <v>652</v>
      </c>
      <c r="E319" s="26" t="s">
        <v>652</v>
      </c>
      <c r="F319" s="13" t="s">
        <v>511</v>
      </c>
      <c r="G319" s="13" t="s">
        <v>511</v>
      </c>
      <c r="H319" s="7" t="s">
        <v>511</v>
      </c>
    </row>
    <row r="320" spans="1:8" s="6" customFormat="1" ht="31.5" x14ac:dyDescent="0.25">
      <c r="A320" s="28" t="s">
        <v>491</v>
      </c>
      <c r="B320" s="29" t="s">
        <v>492</v>
      </c>
      <c r="C320" s="27" t="s">
        <v>3</v>
      </c>
      <c r="D320" s="26" t="s">
        <v>652</v>
      </c>
      <c r="E320" s="26" t="s">
        <v>652</v>
      </c>
      <c r="F320" s="13" t="s">
        <v>652</v>
      </c>
      <c r="G320" s="13" t="s">
        <v>652</v>
      </c>
      <c r="H320" s="7" t="s">
        <v>652</v>
      </c>
    </row>
    <row r="321" spans="1:8" s="6" customFormat="1" ht="31.5" x14ac:dyDescent="0.25">
      <c r="A321" s="28" t="s">
        <v>493</v>
      </c>
      <c r="B321" s="29" t="s">
        <v>494</v>
      </c>
      <c r="C321" s="27" t="s">
        <v>3</v>
      </c>
      <c r="D321" s="26" t="s">
        <v>652</v>
      </c>
      <c r="E321" s="26" t="s">
        <v>652</v>
      </c>
      <c r="F321" s="13" t="s">
        <v>652</v>
      </c>
      <c r="G321" s="13" t="s">
        <v>652</v>
      </c>
      <c r="H321" s="7" t="s">
        <v>652</v>
      </c>
    </row>
    <row r="322" spans="1:8" s="6" customFormat="1" x14ac:dyDescent="0.25">
      <c r="A322" s="28" t="s">
        <v>495</v>
      </c>
      <c r="B322" s="64" t="s">
        <v>496</v>
      </c>
      <c r="C322" s="27" t="s">
        <v>3</v>
      </c>
      <c r="D322" s="26" t="s">
        <v>652</v>
      </c>
      <c r="E322" s="26" t="s">
        <v>652</v>
      </c>
      <c r="F322" s="13" t="s">
        <v>652</v>
      </c>
      <c r="G322" s="13" t="s">
        <v>652</v>
      </c>
      <c r="H322" s="7" t="s">
        <v>652</v>
      </c>
    </row>
    <row r="323" spans="1:8" s="6" customFormat="1" x14ac:dyDescent="0.25">
      <c r="A323" s="28" t="s">
        <v>497</v>
      </c>
      <c r="B323" s="64" t="s">
        <v>498</v>
      </c>
      <c r="C323" s="27" t="s">
        <v>3</v>
      </c>
      <c r="D323" s="76">
        <f t="shared" ref="D323" si="71">D184/(D29*1.2)</f>
        <v>0.77062313674955607</v>
      </c>
      <c r="E323" s="76">
        <f>E184/(E29*1.2)</f>
        <v>0.99406109338076831</v>
      </c>
      <c r="F323" s="8">
        <f t="shared" ref="F323" si="72">IF(D323="нд","нд",E323-D323)</f>
        <v>0.22343795663121224</v>
      </c>
      <c r="G323" s="9">
        <f t="shared" ref="G323" si="73">IF(D323="нд","нд",E323/D323-1)</f>
        <v>0.28994452148641758</v>
      </c>
      <c r="H323" s="7" t="s">
        <v>652</v>
      </c>
    </row>
    <row r="324" spans="1:8" s="6" customFormat="1" x14ac:dyDescent="0.25">
      <c r="A324" s="28" t="s">
        <v>499</v>
      </c>
      <c r="B324" s="64" t="s">
        <v>500</v>
      </c>
      <c r="C324" s="27" t="s">
        <v>3</v>
      </c>
      <c r="D324" s="26" t="s">
        <v>652</v>
      </c>
      <c r="E324" s="26" t="s">
        <v>652</v>
      </c>
      <c r="F324" s="13" t="s">
        <v>652</v>
      </c>
      <c r="G324" s="13" t="s">
        <v>652</v>
      </c>
      <c r="H324" s="7" t="s">
        <v>652</v>
      </c>
    </row>
    <row r="325" spans="1:8" s="6" customFormat="1" ht="19.5" customHeight="1" x14ac:dyDescent="0.25">
      <c r="A325" s="28" t="s">
        <v>501</v>
      </c>
      <c r="B325" s="64" t="s">
        <v>502</v>
      </c>
      <c r="C325" s="27" t="s">
        <v>3</v>
      </c>
      <c r="D325" s="76">
        <v>0</v>
      </c>
      <c r="E325" s="76">
        <v>0</v>
      </c>
      <c r="F325" s="13" t="s">
        <v>511</v>
      </c>
      <c r="G325" s="13" t="s">
        <v>511</v>
      </c>
      <c r="H325" s="7" t="s">
        <v>511</v>
      </c>
    </row>
    <row r="326" spans="1:8" s="6" customFormat="1" ht="19.5" customHeight="1" x14ac:dyDescent="0.25">
      <c r="A326" s="28" t="s">
        <v>503</v>
      </c>
      <c r="B326" s="64" t="s">
        <v>504</v>
      </c>
      <c r="C326" s="27" t="s">
        <v>3</v>
      </c>
      <c r="D326" s="26" t="s">
        <v>652</v>
      </c>
      <c r="E326" s="26" t="s">
        <v>652</v>
      </c>
      <c r="F326" s="13" t="s">
        <v>652</v>
      </c>
      <c r="G326" s="13" t="s">
        <v>652</v>
      </c>
      <c r="H326" s="7" t="s">
        <v>652</v>
      </c>
    </row>
    <row r="327" spans="1:8" s="6" customFormat="1" ht="36.75" customHeight="1" x14ac:dyDescent="0.25">
      <c r="A327" s="28" t="s">
        <v>505</v>
      </c>
      <c r="B327" s="29" t="s">
        <v>506</v>
      </c>
      <c r="C327" s="27" t="s">
        <v>3</v>
      </c>
      <c r="D327" s="26" t="s">
        <v>652</v>
      </c>
      <c r="E327" s="26" t="s">
        <v>652</v>
      </c>
      <c r="F327" s="13" t="s">
        <v>652</v>
      </c>
      <c r="G327" s="13" t="s">
        <v>652</v>
      </c>
      <c r="H327" s="7" t="s">
        <v>652</v>
      </c>
    </row>
    <row r="328" spans="1:8" s="6" customFormat="1" ht="19.5" customHeight="1" x14ac:dyDescent="0.25">
      <c r="A328" s="28" t="s">
        <v>507</v>
      </c>
      <c r="B328" s="77" t="s">
        <v>46</v>
      </c>
      <c r="C328" s="27" t="s">
        <v>3</v>
      </c>
      <c r="D328" s="26" t="s">
        <v>652</v>
      </c>
      <c r="E328" s="26" t="s">
        <v>652</v>
      </c>
      <c r="F328" s="13" t="s">
        <v>511</v>
      </c>
      <c r="G328" s="13" t="s">
        <v>511</v>
      </c>
      <c r="H328" s="7" t="s">
        <v>511</v>
      </c>
    </row>
    <row r="329" spans="1:8" s="6" customFormat="1" ht="19.5" customHeight="1" x14ac:dyDescent="0.25">
      <c r="A329" s="28" t="s">
        <v>508</v>
      </c>
      <c r="B329" s="77" t="s">
        <v>47</v>
      </c>
      <c r="C329" s="27" t="s">
        <v>3</v>
      </c>
      <c r="D329" s="26" t="s">
        <v>652</v>
      </c>
      <c r="E329" s="26" t="s">
        <v>652</v>
      </c>
      <c r="F329" s="13" t="s">
        <v>652</v>
      </c>
      <c r="G329" s="13" t="s">
        <v>652</v>
      </c>
      <c r="H329" s="7" t="s">
        <v>652</v>
      </c>
    </row>
    <row r="330" spans="1:8" s="6" customFormat="1" ht="15.6" customHeight="1" x14ac:dyDescent="0.25">
      <c r="A330" s="69" t="s">
        <v>712</v>
      </c>
      <c r="B330" s="70"/>
      <c r="C330" s="70"/>
      <c r="D330" s="70"/>
      <c r="E330" s="70"/>
      <c r="F330" s="70"/>
      <c r="G330" s="70"/>
      <c r="H330" s="71"/>
    </row>
    <row r="331" spans="1:8" ht="31.5" x14ac:dyDescent="0.25">
      <c r="A331" s="28" t="s">
        <v>509</v>
      </c>
      <c r="B331" s="61" t="s">
        <v>510</v>
      </c>
      <c r="C331" s="27" t="s">
        <v>267</v>
      </c>
      <c r="D331" s="74" t="s">
        <v>511</v>
      </c>
      <c r="E331" s="74" t="s">
        <v>511</v>
      </c>
      <c r="F331" s="74" t="s">
        <v>511</v>
      </c>
      <c r="G331" s="74" t="s">
        <v>511</v>
      </c>
      <c r="H331" s="74" t="s">
        <v>511</v>
      </c>
    </row>
    <row r="332" spans="1:8" x14ac:dyDescent="0.25">
      <c r="A332" s="28" t="s">
        <v>512</v>
      </c>
      <c r="B332" s="32" t="s">
        <v>513</v>
      </c>
      <c r="C332" s="27" t="s">
        <v>1</v>
      </c>
      <c r="D332" s="26" t="s">
        <v>652</v>
      </c>
      <c r="E332" s="26" t="s">
        <v>652</v>
      </c>
      <c r="F332" s="13" t="s">
        <v>511</v>
      </c>
      <c r="G332" s="13" t="s">
        <v>511</v>
      </c>
      <c r="H332" s="13" t="s">
        <v>511</v>
      </c>
    </row>
    <row r="333" spans="1:8" x14ac:dyDescent="0.25">
      <c r="A333" s="28" t="s">
        <v>514</v>
      </c>
      <c r="B333" s="32" t="s">
        <v>515</v>
      </c>
      <c r="C333" s="27" t="s">
        <v>516</v>
      </c>
      <c r="D333" s="26" t="s">
        <v>652</v>
      </c>
      <c r="E333" s="26" t="s">
        <v>652</v>
      </c>
      <c r="F333" s="13" t="s">
        <v>652</v>
      </c>
      <c r="G333" s="13" t="s">
        <v>652</v>
      </c>
      <c r="H333" s="13" t="s">
        <v>652</v>
      </c>
    </row>
    <row r="334" spans="1:8" x14ac:dyDescent="0.25">
      <c r="A334" s="28" t="s">
        <v>517</v>
      </c>
      <c r="B334" s="32" t="s">
        <v>518</v>
      </c>
      <c r="C334" s="27" t="s">
        <v>1</v>
      </c>
      <c r="D334" s="26" t="s">
        <v>652</v>
      </c>
      <c r="E334" s="26" t="s">
        <v>652</v>
      </c>
      <c r="F334" s="13" t="s">
        <v>652</v>
      </c>
      <c r="G334" s="13" t="s">
        <v>652</v>
      </c>
      <c r="H334" s="13" t="s">
        <v>652</v>
      </c>
    </row>
    <row r="335" spans="1:8" x14ac:dyDescent="0.25">
      <c r="A335" s="28" t="s">
        <v>519</v>
      </c>
      <c r="B335" s="32" t="s">
        <v>520</v>
      </c>
      <c r="C335" s="27" t="s">
        <v>516</v>
      </c>
      <c r="D335" s="26" t="s">
        <v>652</v>
      </c>
      <c r="E335" s="26" t="s">
        <v>652</v>
      </c>
      <c r="F335" s="13" t="s">
        <v>511</v>
      </c>
      <c r="G335" s="13" t="s">
        <v>511</v>
      </c>
      <c r="H335" s="13" t="s">
        <v>511</v>
      </c>
    </row>
    <row r="336" spans="1:8" x14ac:dyDescent="0.25">
      <c r="A336" s="28" t="s">
        <v>521</v>
      </c>
      <c r="B336" s="32" t="s">
        <v>522</v>
      </c>
      <c r="C336" s="27" t="s">
        <v>722</v>
      </c>
      <c r="D336" s="26" t="s">
        <v>652</v>
      </c>
      <c r="E336" s="26" t="s">
        <v>652</v>
      </c>
      <c r="F336" s="13" t="s">
        <v>652</v>
      </c>
      <c r="G336" s="13" t="s">
        <v>652</v>
      </c>
      <c r="H336" s="13" t="s">
        <v>652</v>
      </c>
    </row>
    <row r="337" spans="1:8" x14ac:dyDescent="0.25">
      <c r="A337" s="28" t="s">
        <v>523</v>
      </c>
      <c r="B337" s="32" t="s">
        <v>524</v>
      </c>
      <c r="C337" s="27" t="s">
        <v>267</v>
      </c>
      <c r="D337" s="74" t="s">
        <v>511</v>
      </c>
      <c r="E337" s="74" t="s">
        <v>511</v>
      </c>
      <c r="F337" s="74" t="s">
        <v>511</v>
      </c>
      <c r="G337" s="74" t="s">
        <v>511</v>
      </c>
      <c r="H337" s="74" t="s">
        <v>511</v>
      </c>
    </row>
    <row r="338" spans="1:8" x14ac:dyDescent="0.25">
      <c r="A338" s="28" t="s">
        <v>525</v>
      </c>
      <c r="B338" s="29" t="s">
        <v>526</v>
      </c>
      <c r="C338" s="27" t="s">
        <v>722</v>
      </c>
      <c r="D338" s="26" t="s">
        <v>652</v>
      </c>
      <c r="E338" s="26" t="s">
        <v>652</v>
      </c>
      <c r="F338" s="13" t="s">
        <v>652</v>
      </c>
      <c r="G338" s="13" t="s">
        <v>652</v>
      </c>
      <c r="H338" s="13" t="s">
        <v>652</v>
      </c>
    </row>
    <row r="339" spans="1:8" x14ac:dyDescent="0.25">
      <c r="A339" s="28" t="s">
        <v>527</v>
      </c>
      <c r="B339" s="29" t="s">
        <v>528</v>
      </c>
      <c r="C339" s="27" t="s">
        <v>723</v>
      </c>
      <c r="D339" s="26" t="s">
        <v>652</v>
      </c>
      <c r="E339" s="26" t="s">
        <v>652</v>
      </c>
      <c r="F339" s="13" t="s">
        <v>652</v>
      </c>
      <c r="G339" s="13" t="s">
        <v>652</v>
      </c>
      <c r="H339" s="13" t="s">
        <v>652</v>
      </c>
    </row>
    <row r="340" spans="1:8" x14ac:dyDescent="0.25">
      <c r="A340" s="28" t="s">
        <v>529</v>
      </c>
      <c r="B340" s="32" t="s">
        <v>530</v>
      </c>
      <c r="C340" s="27" t="s">
        <v>267</v>
      </c>
      <c r="D340" s="74" t="s">
        <v>511</v>
      </c>
      <c r="E340" s="74" t="s">
        <v>511</v>
      </c>
      <c r="F340" s="74" t="s">
        <v>511</v>
      </c>
      <c r="G340" s="74" t="s">
        <v>511</v>
      </c>
      <c r="H340" s="74" t="s">
        <v>511</v>
      </c>
    </row>
    <row r="341" spans="1:8" x14ac:dyDescent="0.25">
      <c r="A341" s="28" t="s">
        <v>531</v>
      </c>
      <c r="B341" s="29" t="s">
        <v>526</v>
      </c>
      <c r="C341" s="27" t="s">
        <v>722</v>
      </c>
      <c r="D341" s="26" t="s">
        <v>652</v>
      </c>
      <c r="E341" s="26" t="s">
        <v>652</v>
      </c>
      <c r="F341" s="12" t="str">
        <f t="shared" ref="F341:F350" si="74">IF(D341="нд","нд",E341-D341)</f>
        <v>нд</v>
      </c>
      <c r="G341" s="9" t="s">
        <v>652</v>
      </c>
      <c r="H341" s="9" t="s">
        <v>652</v>
      </c>
    </row>
    <row r="342" spans="1:8" x14ac:dyDescent="0.25">
      <c r="A342" s="28" t="s">
        <v>532</v>
      </c>
      <c r="B342" s="29" t="s">
        <v>533</v>
      </c>
      <c r="C342" s="27" t="s">
        <v>1</v>
      </c>
      <c r="D342" s="26" t="s">
        <v>652</v>
      </c>
      <c r="E342" s="26" t="s">
        <v>652</v>
      </c>
      <c r="F342" s="12" t="str">
        <f t="shared" si="74"/>
        <v>нд</v>
      </c>
      <c r="G342" s="9" t="s">
        <v>652</v>
      </c>
      <c r="H342" s="9" t="s">
        <v>652</v>
      </c>
    </row>
    <row r="343" spans="1:8" x14ac:dyDescent="0.25">
      <c r="A343" s="28" t="s">
        <v>534</v>
      </c>
      <c r="B343" s="29" t="s">
        <v>528</v>
      </c>
      <c r="C343" s="27" t="s">
        <v>723</v>
      </c>
      <c r="D343" s="26" t="s">
        <v>652</v>
      </c>
      <c r="E343" s="26" t="s">
        <v>652</v>
      </c>
      <c r="F343" s="12" t="str">
        <f t="shared" si="74"/>
        <v>нд</v>
      </c>
      <c r="G343" s="9" t="str">
        <f t="shared" ref="G343:H350" si="75">IF(D343="нд","нд",E343/D343-1)</f>
        <v>нд</v>
      </c>
      <c r="H343" s="9" t="str">
        <f t="shared" si="75"/>
        <v>нд</v>
      </c>
    </row>
    <row r="344" spans="1:8" x14ac:dyDescent="0.25">
      <c r="A344" s="28" t="s">
        <v>535</v>
      </c>
      <c r="B344" s="32" t="s">
        <v>536</v>
      </c>
      <c r="C344" s="27" t="s">
        <v>267</v>
      </c>
      <c r="D344" s="74" t="s">
        <v>511</v>
      </c>
      <c r="E344" s="74" t="s">
        <v>511</v>
      </c>
      <c r="F344" s="74" t="s">
        <v>511</v>
      </c>
      <c r="G344" s="74" t="s">
        <v>511</v>
      </c>
      <c r="H344" s="74" t="s">
        <v>511</v>
      </c>
    </row>
    <row r="345" spans="1:8" x14ac:dyDescent="0.25">
      <c r="A345" s="28" t="s">
        <v>537</v>
      </c>
      <c r="B345" s="29" t="s">
        <v>526</v>
      </c>
      <c r="C345" s="27" t="s">
        <v>722</v>
      </c>
      <c r="D345" s="26" t="s">
        <v>652</v>
      </c>
      <c r="E345" s="26" t="s">
        <v>652</v>
      </c>
      <c r="F345" s="19" t="str">
        <f t="shared" si="74"/>
        <v>нд</v>
      </c>
      <c r="G345" s="9" t="str">
        <f t="shared" si="75"/>
        <v>нд</v>
      </c>
      <c r="H345" s="9" t="str">
        <f t="shared" si="75"/>
        <v>нд</v>
      </c>
    </row>
    <row r="346" spans="1:8" x14ac:dyDescent="0.25">
      <c r="A346" s="28" t="s">
        <v>538</v>
      </c>
      <c r="B346" s="29" t="s">
        <v>528</v>
      </c>
      <c r="C346" s="27" t="s">
        <v>723</v>
      </c>
      <c r="D346" s="26" t="s">
        <v>652</v>
      </c>
      <c r="E346" s="26" t="s">
        <v>652</v>
      </c>
      <c r="F346" s="12" t="str">
        <f t="shared" si="74"/>
        <v>нд</v>
      </c>
      <c r="G346" s="9" t="str">
        <f t="shared" ref="G346" si="76">IF(D346="нд","нд",E346/D346-1)</f>
        <v>нд</v>
      </c>
      <c r="H346" s="9" t="str">
        <f t="shared" ref="H346" si="77">IF(E346="нд","нд",F346/E346-1)</f>
        <v>нд</v>
      </c>
    </row>
    <row r="347" spans="1:8" x14ac:dyDescent="0.25">
      <c r="A347" s="28" t="s">
        <v>539</v>
      </c>
      <c r="B347" s="32" t="s">
        <v>540</v>
      </c>
      <c r="C347" s="27" t="s">
        <v>267</v>
      </c>
      <c r="D347" s="74" t="s">
        <v>511</v>
      </c>
      <c r="E347" s="74" t="s">
        <v>511</v>
      </c>
      <c r="F347" s="74" t="s">
        <v>511</v>
      </c>
      <c r="G347" s="74" t="s">
        <v>511</v>
      </c>
      <c r="H347" s="74" t="s">
        <v>511</v>
      </c>
    </row>
    <row r="348" spans="1:8" x14ac:dyDescent="0.25">
      <c r="A348" s="28" t="s">
        <v>541</v>
      </c>
      <c r="B348" s="29" t="s">
        <v>526</v>
      </c>
      <c r="C348" s="27" t="s">
        <v>722</v>
      </c>
      <c r="D348" s="26" t="s">
        <v>652</v>
      </c>
      <c r="E348" s="26" t="s">
        <v>652</v>
      </c>
      <c r="F348" s="19" t="str">
        <f t="shared" si="74"/>
        <v>нд</v>
      </c>
      <c r="G348" s="9" t="str">
        <f t="shared" si="75"/>
        <v>нд</v>
      </c>
      <c r="H348" s="9" t="str">
        <f t="shared" si="75"/>
        <v>нд</v>
      </c>
    </row>
    <row r="349" spans="1:8" x14ac:dyDescent="0.25">
      <c r="A349" s="28" t="s">
        <v>542</v>
      </c>
      <c r="B349" s="29" t="s">
        <v>533</v>
      </c>
      <c r="C349" s="27" t="s">
        <v>1</v>
      </c>
      <c r="D349" s="26" t="s">
        <v>652</v>
      </c>
      <c r="E349" s="26" t="s">
        <v>652</v>
      </c>
      <c r="F349" s="12" t="str">
        <f t="shared" si="74"/>
        <v>нд</v>
      </c>
      <c r="G349" s="21" t="str">
        <f t="shared" si="75"/>
        <v>нд</v>
      </c>
      <c r="H349" s="21" t="str">
        <f t="shared" si="75"/>
        <v>нд</v>
      </c>
    </row>
    <row r="350" spans="1:8" x14ac:dyDescent="0.25">
      <c r="A350" s="28" t="s">
        <v>543</v>
      </c>
      <c r="B350" s="29" t="s">
        <v>528</v>
      </c>
      <c r="C350" s="27" t="s">
        <v>723</v>
      </c>
      <c r="D350" s="26" t="s">
        <v>652</v>
      </c>
      <c r="E350" s="26" t="s">
        <v>652</v>
      </c>
      <c r="F350" s="8" t="str">
        <f t="shared" si="74"/>
        <v>нд</v>
      </c>
      <c r="G350" s="9" t="str">
        <f t="shared" si="75"/>
        <v>нд</v>
      </c>
      <c r="H350" s="9" t="str">
        <f t="shared" si="75"/>
        <v>нд</v>
      </c>
    </row>
    <row r="351" spans="1:8" x14ac:dyDescent="0.25">
      <c r="A351" s="28" t="s">
        <v>544</v>
      </c>
      <c r="B351" s="61" t="s">
        <v>545</v>
      </c>
      <c r="C351" s="27" t="s">
        <v>267</v>
      </c>
      <c r="D351" s="74" t="s">
        <v>511</v>
      </c>
      <c r="E351" s="74" t="s">
        <v>511</v>
      </c>
      <c r="F351" s="13" t="s">
        <v>511</v>
      </c>
      <c r="G351" s="13" t="s">
        <v>511</v>
      </c>
      <c r="H351" s="13" t="s">
        <v>511</v>
      </c>
    </row>
    <row r="352" spans="1:8" ht="35.25" customHeight="1" x14ac:dyDescent="0.25">
      <c r="A352" s="28" t="s">
        <v>546</v>
      </c>
      <c r="B352" s="32" t="s">
        <v>547</v>
      </c>
      <c r="C352" s="27" t="s">
        <v>722</v>
      </c>
      <c r="D352" s="66">
        <v>4096.5200000000004</v>
      </c>
      <c r="E352" s="26">
        <v>3141.7263629999998</v>
      </c>
      <c r="F352" s="12">
        <f t="shared" ref="F352:F362" si="78">IF(D352="нд","нд",E352-D352)</f>
        <v>-954.79363700000067</v>
      </c>
      <c r="G352" s="21">
        <f t="shared" ref="G352:G362" si="79">IF(D352="нд","нд",E352/D352-1)</f>
        <v>-0.23307432576918963</v>
      </c>
      <c r="H352" s="7" t="s">
        <v>652</v>
      </c>
    </row>
    <row r="353" spans="1:8" ht="31.5" x14ac:dyDescent="0.25">
      <c r="A353" s="28" t="s">
        <v>548</v>
      </c>
      <c r="B353" s="29" t="s">
        <v>549</v>
      </c>
      <c r="C353" s="27" t="s">
        <v>722</v>
      </c>
      <c r="D353" s="66">
        <v>0</v>
      </c>
      <c r="E353" s="26">
        <v>0</v>
      </c>
      <c r="F353" s="12">
        <f t="shared" si="78"/>
        <v>0</v>
      </c>
      <c r="G353" s="21">
        <v>0</v>
      </c>
      <c r="H353" s="7" t="s">
        <v>652</v>
      </c>
    </row>
    <row r="354" spans="1:8" x14ac:dyDescent="0.25">
      <c r="A354" s="28" t="s">
        <v>550</v>
      </c>
      <c r="B354" s="77" t="s">
        <v>551</v>
      </c>
      <c r="C354" s="27" t="s">
        <v>722</v>
      </c>
      <c r="D354" s="66">
        <v>0</v>
      </c>
      <c r="E354" s="26">
        <v>0</v>
      </c>
      <c r="F354" s="12">
        <f t="shared" si="78"/>
        <v>0</v>
      </c>
      <c r="G354" s="21">
        <v>0</v>
      </c>
      <c r="H354" s="7" t="s">
        <v>652</v>
      </c>
    </row>
    <row r="355" spans="1:8" x14ac:dyDescent="0.25">
      <c r="A355" s="28" t="s">
        <v>552</v>
      </c>
      <c r="B355" s="77" t="s">
        <v>553</v>
      </c>
      <c r="C355" s="27" t="s">
        <v>722</v>
      </c>
      <c r="D355" s="66">
        <v>4096.5200000000004</v>
      </c>
      <c r="E355" s="26">
        <f t="shared" ref="E355" si="80">E352-E353-E354</f>
        <v>3141.7263629999998</v>
      </c>
      <c r="F355" s="12">
        <f t="shared" si="78"/>
        <v>-954.79363700000067</v>
      </c>
      <c r="G355" s="21">
        <f t="shared" si="79"/>
        <v>-0.23307432576918963</v>
      </c>
      <c r="H355" s="7" t="s">
        <v>652</v>
      </c>
    </row>
    <row r="356" spans="1:8" x14ac:dyDescent="0.25">
      <c r="A356" s="28" t="s">
        <v>554</v>
      </c>
      <c r="B356" s="32" t="s">
        <v>555</v>
      </c>
      <c r="C356" s="27" t="s">
        <v>722</v>
      </c>
      <c r="D356" s="12">
        <v>427.96200000000044</v>
      </c>
      <c r="E356" s="26">
        <v>278.90863899999988</v>
      </c>
      <c r="F356" s="12">
        <f t="shared" si="78"/>
        <v>-149.05336100000056</v>
      </c>
      <c r="G356" s="21">
        <f t="shared" si="79"/>
        <v>-0.34828643898290135</v>
      </c>
      <c r="H356" s="7" t="s">
        <v>511</v>
      </c>
    </row>
    <row r="357" spans="1:8" x14ac:dyDescent="0.25">
      <c r="A357" s="28" t="s">
        <v>556</v>
      </c>
      <c r="B357" s="32" t="s">
        <v>685</v>
      </c>
      <c r="C357" s="27" t="s">
        <v>1</v>
      </c>
      <c r="D357" s="66">
        <v>533.49130000000002</v>
      </c>
      <c r="E357" s="31">
        <v>584.38279999999997</v>
      </c>
      <c r="F357" s="12">
        <f t="shared" si="78"/>
        <v>50.891499999999951</v>
      </c>
      <c r="G357" s="21">
        <f t="shared" si="79"/>
        <v>9.539330819452907E-2</v>
      </c>
      <c r="H357" s="7" t="s">
        <v>652</v>
      </c>
    </row>
    <row r="358" spans="1:8" ht="31.5" x14ac:dyDescent="0.25">
      <c r="A358" s="28" t="s">
        <v>557</v>
      </c>
      <c r="B358" s="29" t="s">
        <v>558</v>
      </c>
      <c r="C358" s="27" t="s">
        <v>1</v>
      </c>
      <c r="D358" s="66">
        <v>0</v>
      </c>
      <c r="E358" s="31">
        <v>0</v>
      </c>
      <c r="F358" s="12">
        <f t="shared" si="78"/>
        <v>0</v>
      </c>
      <c r="G358" s="21">
        <v>0</v>
      </c>
      <c r="H358" s="7" t="s">
        <v>652</v>
      </c>
    </row>
    <row r="359" spans="1:8" x14ac:dyDescent="0.25">
      <c r="A359" s="28" t="s">
        <v>559</v>
      </c>
      <c r="B359" s="77" t="s">
        <v>551</v>
      </c>
      <c r="C359" s="27" t="s">
        <v>1</v>
      </c>
      <c r="D359" s="66">
        <v>0</v>
      </c>
      <c r="E359" s="31">
        <v>0</v>
      </c>
      <c r="F359" s="12">
        <f t="shared" si="78"/>
        <v>0</v>
      </c>
      <c r="G359" s="21">
        <v>0</v>
      </c>
      <c r="H359" s="7" t="s">
        <v>652</v>
      </c>
    </row>
    <row r="360" spans="1:8" x14ac:dyDescent="0.25">
      <c r="A360" s="28" t="s">
        <v>560</v>
      </c>
      <c r="B360" s="77" t="s">
        <v>553</v>
      </c>
      <c r="C360" s="27" t="s">
        <v>1</v>
      </c>
      <c r="D360" s="66">
        <v>533.49130000000002</v>
      </c>
      <c r="E360" s="31">
        <v>584.38279999999997</v>
      </c>
      <c r="F360" s="12">
        <f t="shared" si="78"/>
        <v>50.891499999999951</v>
      </c>
      <c r="G360" s="21">
        <f t="shared" si="79"/>
        <v>9.539330819452907E-2</v>
      </c>
      <c r="H360" s="7" t="s">
        <v>652</v>
      </c>
    </row>
    <row r="361" spans="1:8" x14ac:dyDescent="0.25">
      <c r="A361" s="28" t="s">
        <v>561</v>
      </c>
      <c r="B361" s="32" t="s">
        <v>562</v>
      </c>
      <c r="C361" s="27" t="s">
        <v>563</v>
      </c>
      <c r="D361" s="66">
        <v>159556.42665000004</v>
      </c>
      <c r="E361" s="31">
        <v>159300.29999999999</v>
      </c>
      <c r="F361" s="12">
        <f t="shared" si="78"/>
        <v>-256.12665000004927</v>
      </c>
      <c r="G361" s="21">
        <f t="shared" si="79"/>
        <v>-1.6052418280956271E-3</v>
      </c>
      <c r="H361" s="7" t="s">
        <v>652</v>
      </c>
    </row>
    <row r="362" spans="1:8" ht="31.5" x14ac:dyDescent="0.25">
      <c r="A362" s="28" t="s">
        <v>564</v>
      </c>
      <c r="B362" s="32" t="s">
        <v>686</v>
      </c>
      <c r="C362" s="27" t="s">
        <v>721</v>
      </c>
      <c r="D362" s="66">
        <v>6829.5415097083987</v>
      </c>
      <c r="E362" s="10">
        <f t="shared" ref="E362" si="81">E29-E63-E64-E57</f>
        <v>5416.0224109600022</v>
      </c>
      <c r="F362" s="12">
        <f t="shared" si="78"/>
        <v>-1413.5190987483966</v>
      </c>
      <c r="G362" s="21">
        <f t="shared" si="79"/>
        <v>-0.20697130206164449</v>
      </c>
      <c r="H362" s="7" t="s">
        <v>652</v>
      </c>
    </row>
    <row r="363" spans="1:8" x14ac:dyDescent="0.25">
      <c r="A363" s="28" t="s">
        <v>565</v>
      </c>
      <c r="B363" s="61" t="s">
        <v>566</v>
      </c>
      <c r="C363" s="27" t="s">
        <v>267</v>
      </c>
      <c r="D363" s="26" t="s">
        <v>511</v>
      </c>
      <c r="E363" s="26" t="s">
        <v>511</v>
      </c>
      <c r="F363" s="26" t="s">
        <v>511</v>
      </c>
      <c r="G363" s="26" t="s">
        <v>511</v>
      </c>
      <c r="H363" s="7" t="s">
        <v>652</v>
      </c>
    </row>
    <row r="364" spans="1:8" x14ac:dyDescent="0.25">
      <c r="A364" s="28" t="s">
        <v>567</v>
      </c>
      <c r="B364" s="32" t="s">
        <v>568</v>
      </c>
      <c r="C364" s="27" t="s">
        <v>722</v>
      </c>
      <c r="D364" s="26" t="s">
        <v>652</v>
      </c>
      <c r="E364" s="26" t="s">
        <v>652</v>
      </c>
      <c r="F364" s="26" t="s">
        <v>652</v>
      </c>
      <c r="G364" s="26" t="s">
        <v>652</v>
      </c>
      <c r="H364" s="7" t="s">
        <v>652</v>
      </c>
    </row>
    <row r="365" spans="1:8" x14ac:dyDescent="0.25">
      <c r="A365" s="28" t="s">
        <v>569</v>
      </c>
      <c r="B365" s="32" t="s">
        <v>570</v>
      </c>
      <c r="C365" s="27" t="s">
        <v>516</v>
      </c>
      <c r="D365" s="26" t="s">
        <v>652</v>
      </c>
      <c r="E365" s="26" t="s">
        <v>652</v>
      </c>
      <c r="F365" s="26" t="s">
        <v>652</v>
      </c>
      <c r="G365" s="26" t="s">
        <v>652</v>
      </c>
      <c r="H365" s="7" t="s">
        <v>652</v>
      </c>
    </row>
    <row r="366" spans="1:8" ht="47.25" x14ac:dyDescent="0.25">
      <c r="A366" s="28" t="s">
        <v>571</v>
      </c>
      <c r="B366" s="32" t="s">
        <v>572</v>
      </c>
      <c r="C366" s="27" t="s">
        <v>721</v>
      </c>
      <c r="D366" s="26" t="s">
        <v>652</v>
      </c>
      <c r="E366" s="26" t="s">
        <v>652</v>
      </c>
      <c r="F366" s="26" t="s">
        <v>652</v>
      </c>
      <c r="G366" s="26" t="s">
        <v>652</v>
      </c>
      <c r="H366" s="7" t="s">
        <v>652</v>
      </c>
    </row>
    <row r="367" spans="1:8" ht="31.5" x14ac:dyDescent="0.25">
      <c r="A367" s="28" t="s">
        <v>573</v>
      </c>
      <c r="B367" s="32" t="s">
        <v>574</v>
      </c>
      <c r="C367" s="27" t="s">
        <v>721</v>
      </c>
      <c r="D367" s="26" t="s">
        <v>652</v>
      </c>
      <c r="E367" s="26" t="s">
        <v>652</v>
      </c>
      <c r="F367" s="26" t="s">
        <v>652</v>
      </c>
      <c r="G367" s="26" t="s">
        <v>652</v>
      </c>
      <c r="H367" s="7" t="s">
        <v>652</v>
      </c>
    </row>
    <row r="368" spans="1:8" x14ac:dyDescent="0.25">
      <c r="A368" s="28" t="s">
        <v>575</v>
      </c>
      <c r="B368" s="61" t="s">
        <v>576</v>
      </c>
      <c r="C368" s="78" t="s">
        <v>267</v>
      </c>
      <c r="D368" s="26" t="s">
        <v>511</v>
      </c>
      <c r="E368" s="26" t="s">
        <v>511</v>
      </c>
      <c r="F368" s="26" t="s">
        <v>511</v>
      </c>
      <c r="G368" s="26" t="s">
        <v>511</v>
      </c>
      <c r="H368" s="7" t="s">
        <v>652</v>
      </c>
    </row>
    <row r="369" spans="1:8" ht="18" customHeight="1" x14ac:dyDescent="0.25">
      <c r="A369" s="28" t="s">
        <v>577</v>
      </c>
      <c r="B369" s="32" t="s">
        <v>578</v>
      </c>
      <c r="C369" s="27" t="s">
        <v>1</v>
      </c>
      <c r="D369" s="26" t="s">
        <v>652</v>
      </c>
      <c r="E369" s="26" t="s">
        <v>652</v>
      </c>
      <c r="F369" s="26" t="s">
        <v>652</v>
      </c>
      <c r="G369" s="26" t="s">
        <v>652</v>
      </c>
      <c r="H369" s="7" t="s">
        <v>652</v>
      </c>
    </row>
    <row r="370" spans="1:8" ht="47.25" x14ac:dyDescent="0.25">
      <c r="A370" s="28" t="s">
        <v>579</v>
      </c>
      <c r="B370" s="29" t="s">
        <v>580</v>
      </c>
      <c r="C370" s="27" t="s">
        <v>1</v>
      </c>
      <c r="D370" s="26" t="s">
        <v>652</v>
      </c>
      <c r="E370" s="26" t="s">
        <v>652</v>
      </c>
      <c r="F370" s="26" t="s">
        <v>652</v>
      </c>
      <c r="G370" s="26" t="s">
        <v>652</v>
      </c>
      <c r="H370" s="7" t="s">
        <v>652</v>
      </c>
    </row>
    <row r="371" spans="1:8" ht="47.25" x14ac:dyDescent="0.25">
      <c r="A371" s="28" t="s">
        <v>581</v>
      </c>
      <c r="B371" s="29" t="s">
        <v>582</v>
      </c>
      <c r="C371" s="27" t="s">
        <v>1</v>
      </c>
      <c r="D371" s="26" t="s">
        <v>652</v>
      </c>
      <c r="E371" s="26" t="s">
        <v>652</v>
      </c>
      <c r="F371" s="26" t="s">
        <v>652</v>
      </c>
      <c r="G371" s="26" t="s">
        <v>652</v>
      </c>
      <c r="H371" s="7" t="s">
        <v>652</v>
      </c>
    </row>
    <row r="372" spans="1:8" ht="31.5" x14ac:dyDescent="0.25">
      <c r="A372" s="28" t="s">
        <v>583</v>
      </c>
      <c r="B372" s="29" t="s">
        <v>584</v>
      </c>
      <c r="C372" s="27" t="s">
        <v>1</v>
      </c>
      <c r="D372" s="26" t="s">
        <v>652</v>
      </c>
      <c r="E372" s="26" t="s">
        <v>652</v>
      </c>
      <c r="F372" s="26" t="s">
        <v>652</v>
      </c>
      <c r="G372" s="26" t="s">
        <v>652</v>
      </c>
      <c r="H372" s="7" t="s">
        <v>652</v>
      </c>
    </row>
    <row r="373" spans="1:8" x14ac:dyDescent="0.25">
      <c r="A373" s="28" t="s">
        <v>585</v>
      </c>
      <c r="B373" s="32" t="s">
        <v>586</v>
      </c>
      <c r="C373" s="27" t="s">
        <v>722</v>
      </c>
      <c r="D373" s="26" t="s">
        <v>652</v>
      </c>
      <c r="E373" s="26" t="s">
        <v>652</v>
      </c>
      <c r="F373" s="26" t="s">
        <v>652</v>
      </c>
      <c r="G373" s="26" t="s">
        <v>652</v>
      </c>
      <c r="H373" s="7" t="s">
        <v>652</v>
      </c>
    </row>
    <row r="374" spans="1:8" ht="31.5" x14ac:dyDescent="0.25">
      <c r="A374" s="28" t="s">
        <v>587</v>
      </c>
      <c r="B374" s="29" t="s">
        <v>588</v>
      </c>
      <c r="C374" s="27" t="s">
        <v>722</v>
      </c>
      <c r="D374" s="26" t="s">
        <v>652</v>
      </c>
      <c r="E374" s="26" t="s">
        <v>652</v>
      </c>
      <c r="F374" s="26" t="s">
        <v>652</v>
      </c>
      <c r="G374" s="26" t="s">
        <v>652</v>
      </c>
      <c r="H374" s="7" t="s">
        <v>652</v>
      </c>
    </row>
    <row r="375" spans="1:8" x14ac:dyDescent="0.25">
      <c r="A375" s="28" t="s">
        <v>589</v>
      </c>
      <c r="B375" s="29" t="s">
        <v>590</v>
      </c>
      <c r="C375" s="27" t="s">
        <v>722</v>
      </c>
      <c r="D375" s="26" t="s">
        <v>652</v>
      </c>
      <c r="E375" s="26" t="s">
        <v>652</v>
      </c>
      <c r="F375" s="26" t="s">
        <v>652</v>
      </c>
      <c r="G375" s="26" t="s">
        <v>652</v>
      </c>
      <c r="H375" s="7" t="s">
        <v>652</v>
      </c>
    </row>
    <row r="376" spans="1:8" ht="31.5" x14ac:dyDescent="0.25">
      <c r="A376" s="28" t="s">
        <v>591</v>
      </c>
      <c r="B376" s="32" t="s">
        <v>592</v>
      </c>
      <c r="C376" s="27" t="s">
        <v>721</v>
      </c>
      <c r="D376" s="26" t="s">
        <v>652</v>
      </c>
      <c r="E376" s="26" t="s">
        <v>652</v>
      </c>
      <c r="F376" s="26" t="s">
        <v>652</v>
      </c>
      <c r="G376" s="26" t="s">
        <v>652</v>
      </c>
      <c r="H376" s="7" t="s">
        <v>652</v>
      </c>
    </row>
    <row r="377" spans="1:8" x14ac:dyDescent="0.25">
      <c r="A377" s="28" t="s">
        <v>593</v>
      </c>
      <c r="B377" s="29" t="s">
        <v>594</v>
      </c>
      <c r="C377" s="27" t="s">
        <v>721</v>
      </c>
      <c r="D377" s="26" t="s">
        <v>652</v>
      </c>
      <c r="E377" s="26" t="s">
        <v>652</v>
      </c>
      <c r="F377" s="26" t="s">
        <v>652</v>
      </c>
      <c r="G377" s="26" t="s">
        <v>652</v>
      </c>
      <c r="H377" s="7" t="s">
        <v>652</v>
      </c>
    </row>
    <row r="378" spans="1:8" x14ac:dyDescent="0.25">
      <c r="A378" s="28" t="s">
        <v>595</v>
      </c>
      <c r="B378" s="29" t="s">
        <v>47</v>
      </c>
      <c r="C378" s="27" t="s">
        <v>721</v>
      </c>
      <c r="D378" s="26" t="s">
        <v>652</v>
      </c>
      <c r="E378" s="26" t="s">
        <v>652</v>
      </c>
      <c r="F378" s="26" t="s">
        <v>652</v>
      </c>
      <c r="G378" s="26" t="s">
        <v>652</v>
      </c>
      <c r="H378" s="7" t="s">
        <v>652</v>
      </c>
    </row>
    <row r="379" spans="1:8" x14ac:dyDescent="0.25">
      <c r="A379" s="28" t="s">
        <v>596</v>
      </c>
      <c r="B379" s="61" t="s">
        <v>597</v>
      </c>
      <c r="C379" s="27" t="s">
        <v>724</v>
      </c>
      <c r="D379" s="79">
        <v>1947</v>
      </c>
      <c r="E379" s="80">
        <v>1757.3833399999999</v>
      </c>
      <c r="F379" s="12">
        <f t="shared" ref="F379" si="82">IF(D379="нд","нд",E379-D379)</f>
        <v>-189.61666000000014</v>
      </c>
      <c r="G379" s="21">
        <f t="shared" ref="G379" si="83">IF(D379="нд","нд",E379/D379-1)</f>
        <v>-9.7389142270159268E-2</v>
      </c>
      <c r="H379" s="7" t="s">
        <v>652</v>
      </c>
    </row>
    <row r="380" spans="1:8" ht="15.75" customHeight="1" x14ac:dyDescent="0.25">
      <c r="A380" s="81" t="s">
        <v>713</v>
      </c>
      <c r="B380" s="82"/>
      <c r="C380" s="82"/>
      <c r="D380" s="82"/>
      <c r="E380" s="82"/>
      <c r="F380" s="82"/>
      <c r="G380" s="82"/>
      <c r="H380" s="83"/>
    </row>
    <row r="381" spans="1:8" ht="16.5" customHeight="1" x14ac:dyDescent="0.25">
      <c r="A381" s="84"/>
      <c r="B381" s="85"/>
      <c r="C381" s="85"/>
      <c r="D381" s="85"/>
      <c r="E381" s="85"/>
      <c r="F381" s="85"/>
      <c r="G381" s="85"/>
      <c r="H381" s="86"/>
    </row>
    <row r="382" spans="1:8" ht="50.25" customHeight="1" x14ac:dyDescent="0.25">
      <c r="A382" s="52" t="s">
        <v>30</v>
      </c>
      <c r="B382" s="53" t="s">
        <v>31</v>
      </c>
      <c r="C382" s="54" t="s">
        <v>103</v>
      </c>
      <c r="D382" s="54" t="str">
        <f>D19</f>
        <v>Отчетный год 2025</v>
      </c>
      <c r="E382" s="54"/>
      <c r="F382" s="54" t="s">
        <v>648</v>
      </c>
      <c r="G382" s="54"/>
      <c r="H382" s="55" t="s">
        <v>2</v>
      </c>
    </row>
    <row r="383" spans="1:8" ht="58.15" customHeight="1" x14ac:dyDescent="0.25">
      <c r="A383" s="52"/>
      <c r="B383" s="53"/>
      <c r="C383" s="54"/>
      <c r="D383" s="22" t="s">
        <v>646</v>
      </c>
      <c r="E383" s="22" t="str">
        <f>E20</f>
        <v>Факт 9 месяцев</v>
      </c>
      <c r="F383" s="22" t="s">
        <v>647</v>
      </c>
      <c r="G383" s="22" t="s">
        <v>645</v>
      </c>
      <c r="H383" s="55"/>
    </row>
    <row r="384" spans="1:8" s="88" customFormat="1" x14ac:dyDescent="0.25">
      <c r="A384" s="56">
        <v>1</v>
      </c>
      <c r="B384" s="57">
        <v>2</v>
      </c>
      <c r="C384" s="23">
        <v>3</v>
      </c>
      <c r="D384" s="23">
        <v>4</v>
      </c>
      <c r="E384" s="25">
        <v>5</v>
      </c>
      <c r="F384" s="25">
        <v>6</v>
      </c>
      <c r="G384" s="25">
        <v>7</v>
      </c>
      <c r="H384" s="87">
        <v>8</v>
      </c>
    </row>
    <row r="385" spans="1:8" ht="30.75" customHeight="1" x14ac:dyDescent="0.25">
      <c r="A385" s="89" t="s">
        <v>714</v>
      </c>
      <c r="B385" s="89"/>
      <c r="C385" s="27" t="s">
        <v>721</v>
      </c>
      <c r="D385" s="10">
        <v>4986.5739070000009</v>
      </c>
      <c r="E385" s="20">
        <v>4149.7727378019999</v>
      </c>
      <c r="F385" s="20">
        <f t="shared" ref="F385:F448" si="84">IF(D385="нд","нд",E385-D385)</f>
        <v>-836.80116919800093</v>
      </c>
      <c r="G385" s="14">
        <f t="shared" ref="G385:G446" si="85">IF(D385="нд","нд",E385/D385-1)</f>
        <v>-0.1678108426355267</v>
      </c>
      <c r="H385" s="90" t="s">
        <v>652</v>
      </c>
    </row>
    <row r="386" spans="1:8" x14ac:dyDescent="0.25">
      <c r="A386" s="28" t="s">
        <v>32</v>
      </c>
      <c r="B386" s="91" t="s">
        <v>598</v>
      </c>
      <c r="C386" s="27" t="s">
        <v>721</v>
      </c>
      <c r="D386" s="10">
        <v>4753.8212159400009</v>
      </c>
      <c r="E386" s="20">
        <v>3917.0197378019998</v>
      </c>
      <c r="F386" s="8">
        <f t="shared" si="84"/>
        <v>-836.80147813800113</v>
      </c>
      <c r="G386" s="14">
        <f t="shared" si="85"/>
        <v>-0.17602712431256962</v>
      </c>
      <c r="H386" s="90" t="s">
        <v>652</v>
      </c>
    </row>
    <row r="387" spans="1:8" x14ac:dyDescent="0.25">
      <c r="A387" s="28" t="s">
        <v>33</v>
      </c>
      <c r="B387" s="32" t="s">
        <v>34</v>
      </c>
      <c r="C387" s="27" t="s">
        <v>721</v>
      </c>
      <c r="D387" s="10">
        <v>2080.18263372</v>
      </c>
      <c r="E387" s="20">
        <v>1405.4550358925001</v>
      </c>
      <c r="F387" s="8">
        <f t="shared" si="84"/>
        <v>-674.72759782749995</v>
      </c>
      <c r="G387" s="14">
        <f t="shared" si="85"/>
        <v>-0.32435978788116382</v>
      </c>
      <c r="H387" s="90" t="s">
        <v>652</v>
      </c>
    </row>
    <row r="388" spans="1:8" ht="31.5" x14ac:dyDescent="0.25">
      <c r="A388" s="28" t="s">
        <v>35</v>
      </c>
      <c r="B388" s="29" t="s">
        <v>599</v>
      </c>
      <c r="C388" s="27" t="s">
        <v>721</v>
      </c>
      <c r="D388" s="10">
        <v>1910.18263372</v>
      </c>
      <c r="E388" s="20">
        <f t="shared" ref="E388" si="86">E396+E394</f>
        <v>1405.4550358925001</v>
      </c>
      <c r="F388" s="8">
        <f t="shared" si="84"/>
        <v>-504.72759782749995</v>
      </c>
      <c r="G388" s="14">
        <f t="shared" si="85"/>
        <v>-0.26423002121245565</v>
      </c>
      <c r="H388" s="90" t="s">
        <v>652</v>
      </c>
    </row>
    <row r="389" spans="1:8" x14ac:dyDescent="0.25">
      <c r="A389" s="28" t="s">
        <v>36</v>
      </c>
      <c r="B389" s="37" t="s">
        <v>600</v>
      </c>
      <c r="C389" s="27" t="s">
        <v>721</v>
      </c>
      <c r="D389" s="26" t="s">
        <v>652</v>
      </c>
      <c r="E389" s="26" t="s">
        <v>652</v>
      </c>
      <c r="F389" s="10" t="str">
        <f t="shared" si="84"/>
        <v>нд</v>
      </c>
      <c r="G389" s="9" t="str">
        <f t="shared" si="85"/>
        <v>нд</v>
      </c>
      <c r="H389" s="90" t="s">
        <v>652</v>
      </c>
    </row>
    <row r="390" spans="1:8" ht="31.5" x14ac:dyDescent="0.25">
      <c r="A390" s="28" t="s">
        <v>601</v>
      </c>
      <c r="B390" s="65" t="s">
        <v>105</v>
      </c>
      <c r="C390" s="27" t="s">
        <v>721</v>
      </c>
      <c r="D390" s="26" t="s">
        <v>652</v>
      </c>
      <c r="E390" s="26" t="s">
        <v>652</v>
      </c>
      <c r="F390" s="10" t="str">
        <f t="shared" si="84"/>
        <v>нд</v>
      </c>
      <c r="G390" s="9" t="str">
        <f t="shared" si="85"/>
        <v>нд</v>
      </c>
      <c r="H390" s="90" t="s">
        <v>652</v>
      </c>
    </row>
    <row r="391" spans="1:8" ht="31.5" x14ac:dyDescent="0.25">
      <c r="A391" s="28" t="s">
        <v>602</v>
      </c>
      <c r="B391" s="65" t="s">
        <v>106</v>
      </c>
      <c r="C391" s="27" t="s">
        <v>721</v>
      </c>
      <c r="D391" s="26" t="s">
        <v>652</v>
      </c>
      <c r="E391" s="26" t="s">
        <v>652</v>
      </c>
      <c r="F391" s="10" t="str">
        <f t="shared" si="84"/>
        <v>нд</v>
      </c>
      <c r="G391" s="9" t="str">
        <f t="shared" si="85"/>
        <v>нд</v>
      </c>
      <c r="H391" s="90" t="s">
        <v>652</v>
      </c>
    </row>
    <row r="392" spans="1:8" ht="31.5" x14ac:dyDescent="0.25">
      <c r="A392" s="28" t="s">
        <v>603</v>
      </c>
      <c r="B392" s="65" t="s">
        <v>107</v>
      </c>
      <c r="C392" s="27" t="s">
        <v>721</v>
      </c>
      <c r="D392" s="26" t="s">
        <v>652</v>
      </c>
      <c r="E392" s="26" t="s">
        <v>652</v>
      </c>
      <c r="F392" s="10" t="str">
        <f t="shared" si="84"/>
        <v>нд</v>
      </c>
      <c r="G392" s="9" t="str">
        <f t="shared" si="85"/>
        <v>нд</v>
      </c>
      <c r="H392" s="90" t="s">
        <v>652</v>
      </c>
    </row>
    <row r="393" spans="1:8" x14ac:dyDescent="0.25">
      <c r="A393" s="28" t="s">
        <v>38</v>
      </c>
      <c r="B393" s="37" t="s">
        <v>604</v>
      </c>
      <c r="C393" s="27" t="s">
        <v>721</v>
      </c>
      <c r="D393" s="26" t="s">
        <v>652</v>
      </c>
      <c r="E393" s="26" t="s">
        <v>652</v>
      </c>
      <c r="F393" s="10" t="str">
        <f t="shared" si="84"/>
        <v>нд</v>
      </c>
      <c r="G393" s="9" t="str">
        <f t="shared" si="85"/>
        <v>нд</v>
      </c>
      <c r="H393" s="90" t="s">
        <v>652</v>
      </c>
    </row>
    <row r="394" spans="1:8" x14ac:dyDescent="0.25">
      <c r="A394" s="28" t="s">
        <v>40</v>
      </c>
      <c r="B394" s="37" t="s">
        <v>605</v>
      </c>
      <c r="C394" s="27" t="s">
        <v>721</v>
      </c>
      <c r="D394" s="10">
        <v>771.86953358000005</v>
      </c>
      <c r="E394" s="26">
        <v>0</v>
      </c>
      <c r="F394" s="10">
        <f>E394</f>
        <v>0</v>
      </c>
      <c r="G394" s="9">
        <f t="shared" si="85"/>
        <v>-1</v>
      </c>
      <c r="H394" s="90" t="s">
        <v>652</v>
      </c>
    </row>
    <row r="395" spans="1:8" x14ac:dyDescent="0.25">
      <c r="A395" s="28" t="s">
        <v>42</v>
      </c>
      <c r="B395" s="37" t="s">
        <v>606</v>
      </c>
      <c r="C395" s="27" t="s">
        <v>721</v>
      </c>
      <c r="D395" s="26" t="s">
        <v>652</v>
      </c>
      <c r="E395" s="26" t="s">
        <v>652</v>
      </c>
      <c r="F395" s="10" t="str">
        <f t="shared" si="84"/>
        <v>нд</v>
      </c>
      <c r="G395" s="9" t="str">
        <f t="shared" si="85"/>
        <v>нд</v>
      </c>
      <c r="H395" s="90" t="s">
        <v>652</v>
      </c>
    </row>
    <row r="396" spans="1:8" x14ac:dyDescent="0.25">
      <c r="A396" s="28" t="s">
        <v>43</v>
      </c>
      <c r="B396" s="37" t="s">
        <v>607</v>
      </c>
      <c r="C396" s="27" t="s">
        <v>721</v>
      </c>
      <c r="D396" s="10">
        <v>1138.31310014</v>
      </c>
      <c r="E396" s="20">
        <f t="shared" ref="E396" si="87">E397+E399</f>
        <v>1405.4550358925001</v>
      </c>
      <c r="F396" s="15">
        <f t="shared" si="84"/>
        <v>267.1419357525001</v>
      </c>
      <c r="G396" s="14">
        <f t="shared" si="85"/>
        <v>0.23468229937760055</v>
      </c>
      <c r="H396" s="90" t="s">
        <v>652</v>
      </c>
    </row>
    <row r="397" spans="1:8" ht="31.5" x14ac:dyDescent="0.25">
      <c r="A397" s="28" t="s">
        <v>608</v>
      </c>
      <c r="B397" s="65" t="s">
        <v>609</v>
      </c>
      <c r="C397" s="27" t="s">
        <v>721</v>
      </c>
      <c r="D397" s="10">
        <v>0</v>
      </c>
      <c r="E397" s="20">
        <v>0</v>
      </c>
      <c r="F397" s="15">
        <f t="shared" si="84"/>
        <v>0</v>
      </c>
      <c r="G397" s="14">
        <v>0</v>
      </c>
      <c r="H397" s="90" t="s">
        <v>652</v>
      </c>
    </row>
    <row r="398" spans="1:8" x14ac:dyDescent="0.25">
      <c r="A398" s="28" t="s">
        <v>610</v>
      </c>
      <c r="B398" s="65" t="s">
        <v>611</v>
      </c>
      <c r="C398" s="27" t="s">
        <v>721</v>
      </c>
      <c r="D398" s="10">
        <v>0</v>
      </c>
      <c r="E398" s="20">
        <f t="shared" ref="E398" si="88">E397</f>
        <v>0</v>
      </c>
      <c r="F398" s="15">
        <f t="shared" si="84"/>
        <v>0</v>
      </c>
      <c r="G398" s="14">
        <v>0</v>
      </c>
      <c r="H398" s="90" t="s">
        <v>652</v>
      </c>
    </row>
    <row r="399" spans="1:8" x14ac:dyDescent="0.25">
      <c r="A399" s="28" t="s">
        <v>612</v>
      </c>
      <c r="B399" s="65" t="s">
        <v>50</v>
      </c>
      <c r="C399" s="27" t="s">
        <v>721</v>
      </c>
      <c r="D399" s="10">
        <v>1138.31310014</v>
      </c>
      <c r="E399" s="20">
        <v>1405.4550358925001</v>
      </c>
      <c r="F399" s="15">
        <f t="shared" si="84"/>
        <v>267.1419357525001</v>
      </c>
      <c r="G399" s="14">
        <f t="shared" si="85"/>
        <v>0.23468229937760055</v>
      </c>
      <c r="H399" s="90" t="s">
        <v>652</v>
      </c>
    </row>
    <row r="400" spans="1:8" x14ac:dyDescent="0.25">
      <c r="A400" s="28" t="s">
        <v>613</v>
      </c>
      <c r="B400" s="65" t="s">
        <v>611</v>
      </c>
      <c r="C400" s="27" t="s">
        <v>721</v>
      </c>
      <c r="D400" s="10">
        <v>1138.31310014</v>
      </c>
      <c r="E400" s="20">
        <f t="shared" ref="E400" si="89">E399</f>
        <v>1405.4550358925001</v>
      </c>
      <c r="F400" s="15">
        <f t="shared" si="84"/>
        <v>267.1419357525001</v>
      </c>
      <c r="G400" s="14">
        <f t="shared" si="85"/>
        <v>0.23468229937760055</v>
      </c>
      <c r="H400" s="90" t="s">
        <v>652</v>
      </c>
    </row>
    <row r="401" spans="1:8" x14ac:dyDescent="0.25">
      <c r="A401" s="28" t="s">
        <v>44</v>
      </c>
      <c r="B401" s="37" t="s">
        <v>614</v>
      </c>
      <c r="C401" s="27" t="s">
        <v>721</v>
      </c>
      <c r="D401" s="26" t="s">
        <v>652</v>
      </c>
      <c r="E401" s="26" t="s">
        <v>652</v>
      </c>
      <c r="F401" s="8" t="str">
        <f t="shared" si="84"/>
        <v>нд</v>
      </c>
      <c r="G401" s="9" t="str">
        <f t="shared" si="85"/>
        <v>нд</v>
      </c>
      <c r="H401" s="90" t="s">
        <v>652</v>
      </c>
    </row>
    <row r="402" spans="1:8" x14ac:dyDescent="0.25">
      <c r="A402" s="28" t="s">
        <v>45</v>
      </c>
      <c r="B402" s="37" t="s">
        <v>440</v>
      </c>
      <c r="C402" s="27" t="s">
        <v>721</v>
      </c>
      <c r="D402" s="26" t="s">
        <v>652</v>
      </c>
      <c r="E402" s="26" t="s">
        <v>652</v>
      </c>
      <c r="F402" s="8" t="str">
        <f t="shared" si="84"/>
        <v>нд</v>
      </c>
      <c r="G402" s="9" t="str">
        <f t="shared" si="85"/>
        <v>нд</v>
      </c>
      <c r="H402" s="90" t="s">
        <v>652</v>
      </c>
    </row>
    <row r="403" spans="1:8" ht="31.5" x14ac:dyDescent="0.25">
      <c r="A403" s="28" t="s">
        <v>615</v>
      </c>
      <c r="B403" s="37" t="s">
        <v>616</v>
      </c>
      <c r="C403" s="27" t="s">
        <v>721</v>
      </c>
      <c r="D403" s="26" t="s">
        <v>652</v>
      </c>
      <c r="E403" s="26" t="s">
        <v>652</v>
      </c>
      <c r="F403" s="8" t="str">
        <f t="shared" si="84"/>
        <v>нд</v>
      </c>
      <c r="G403" s="9" t="str">
        <f t="shared" si="85"/>
        <v>нд</v>
      </c>
      <c r="H403" s="90" t="s">
        <v>652</v>
      </c>
    </row>
    <row r="404" spans="1:8" ht="18" customHeight="1" x14ac:dyDescent="0.25">
      <c r="A404" s="28" t="s">
        <v>617</v>
      </c>
      <c r="B404" s="65" t="s">
        <v>46</v>
      </c>
      <c r="C404" s="27" t="s">
        <v>721</v>
      </c>
      <c r="D404" s="26" t="s">
        <v>652</v>
      </c>
      <c r="E404" s="26" t="s">
        <v>652</v>
      </c>
      <c r="F404" s="8" t="str">
        <f t="shared" si="84"/>
        <v>нд</v>
      </c>
      <c r="G404" s="9" t="str">
        <f t="shared" si="85"/>
        <v>нд</v>
      </c>
      <c r="H404" s="90" t="s">
        <v>652</v>
      </c>
    </row>
    <row r="405" spans="1:8" ht="18" customHeight="1" x14ac:dyDescent="0.25">
      <c r="A405" s="28" t="s">
        <v>618</v>
      </c>
      <c r="B405" s="92" t="s">
        <v>47</v>
      </c>
      <c r="C405" s="27" t="s">
        <v>721</v>
      </c>
      <c r="D405" s="26" t="s">
        <v>652</v>
      </c>
      <c r="E405" s="26" t="s">
        <v>652</v>
      </c>
      <c r="F405" s="8" t="str">
        <f t="shared" si="84"/>
        <v>нд</v>
      </c>
      <c r="G405" s="9" t="str">
        <f t="shared" si="85"/>
        <v>нд</v>
      </c>
      <c r="H405" s="90" t="s">
        <v>652</v>
      </c>
    </row>
    <row r="406" spans="1:8" ht="31.5" x14ac:dyDescent="0.25">
      <c r="A406" s="28" t="s">
        <v>48</v>
      </c>
      <c r="B406" s="29" t="s">
        <v>619</v>
      </c>
      <c r="C406" s="27" t="s">
        <v>721</v>
      </c>
      <c r="D406" s="26" t="s">
        <v>652</v>
      </c>
      <c r="E406" s="26" t="s">
        <v>652</v>
      </c>
      <c r="F406" s="8" t="str">
        <f t="shared" si="84"/>
        <v>нд</v>
      </c>
      <c r="G406" s="9" t="str">
        <f t="shared" si="85"/>
        <v>нд</v>
      </c>
      <c r="H406" s="90" t="s">
        <v>652</v>
      </c>
    </row>
    <row r="407" spans="1:8" ht="31.5" x14ac:dyDescent="0.25">
      <c r="A407" s="28" t="s">
        <v>620</v>
      </c>
      <c r="B407" s="37" t="s">
        <v>105</v>
      </c>
      <c r="C407" s="27" t="s">
        <v>721</v>
      </c>
      <c r="D407" s="26" t="s">
        <v>652</v>
      </c>
      <c r="E407" s="26" t="s">
        <v>652</v>
      </c>
      <c r="F407" s="8" t="str">
        <f t="shared" si="84"/>
        <v>нд</v>
      </c>
      <c r="G407" s="9" t="str">
        <f t="shared" si="85"/>
        <v>нд</v>
      </c>
      <c r="H407" s="90" t="s">
        <v>652</v>
      </c>
    </row>
    <row r="408" spans="1:8" ht="31.5" x14ac:dyDescent="0.25">
      <c r="A408" s="28" t="s">
        <v>621</v>
      </c>
      <c r="B408" s="37" t="s">
        <v>106</v>
      </c>
      <c r="C408" s="27" t="s">
        <v>721</v>
      </c>
      <c r="D408" s="26" t="s">
        <v>652</v>
      </c>
      <c r="E408" s="26" t="s">
        <v>652</v>
      </c>
      <c r="F408" s="8" t="str">
        <f t="shared" si="84"/>
        <v>нд</v>
      </c>
      <c r="G408" s="9" t="str">
        <f t="shared" si="85"/>
        <v>нд</v>
      </c>
      <c r="H408" s="90" t="s">
        <v>652</v>
      </c>
    </row>
    <row r="409" spans="1:8" ht="31.5" x14ac:dyDescent="0.25">
      <c r="A409" s="28" t="s">
        <v>622</v>
      </c>
      <c r="B409" s="37" t="s">
        <v>107</v>
      </c>
      <c r="C409" s="27" t="s">
        <v>721</v>
      </c>
      <c r="D409" s="26" t="s">
        <v>652</v>
      </c>
      <c r="E409" s="26" t="s">
        <v>652</v>
      </c>
      <c r="F409" s="8" t="str">
        <f t="shared" si="84"/>
        <v>нд</v>
      </c>
      <c r="G409" s="9" t="str">
        <f t="shared" si="85"/>
        <v>нд</v>
      </c>
      <c r="H409" s="90" t="s">
        <v>652</v>
      </c>
    </row>
    <row r="410" spans="1:8" x14ac:dyDescent="0.25">
      <c r="A410" s="28" t="s">
        <v>49</v>
      </c>
      <c r="B410" s="29" t="s">
        <v>623</v>
      </c>
      <c r="C410" s="27" t="s">
        <v>721</v>
      </c>
      <c r="D410" s="10">
        <v>170</v>
      </c>
      <c r="E410" s="20">
        <f t="shared" ref="E410" si="90">E387-E388</f>
        <v>0</v>
      </c>
      <c r="F410" s="8">
        <f t="shared" si="84"/>
        <v>-170</v>
      </c>
      <c r="G410" s="14">
        <f t="shared" si="85"/>
        <v>-1</v>
      </c>
      <c r="H410" s="90" t="s">
        <v>652</v>
      </c>
    </row>
    <row r="411" spans="1:8" x14ac:dyDescent="0.25">
      <c r="A411" s="28" t="s">
        <v>51</v>
      </c>
      <c r="B411" s="32" t="s">
        <v>624</v>
      </c>
      <c r="C411" s="27" t="s">
        <v>721</v>
      </c>
      <c r="D411" s="10">
        <v>2673.63858222</v>
      </c>
      <c r="E411" s="20">
        <v>2336.7745491094997</v>
      </c>
      <c r="F411" s="8">
        <f t="shared" si="84"/>
        <v>-336.86403311050026</v>
      </c>
      <c r="G411" s="14">
        <f t="shared" si="85"/>
        <v>-0.12599460351548053</v>
      </c>
      <c r="H411" s="90" t="s">
        <v>652</v>
      </c>
    </row>
    <row r="412" spans="1:8" x14ac:dyDescent="0.25">
      <c r="A412" s="28" t="s">
        <v>52</v>
      </c>
      <c r="B412" s="29" t="s">
        <v>625</v>
      </c>
      <c r="C412" s="27" t="s">
        <v>721</v>
      </c>
      <c r="D412" s="10">
        <v>2665.7803446100002</v>
      </c>
      <c r="E412" s="20">
        <v>2336.4971912894998</v>
      </c>
      <c r="F412" s="15">
        <f t="shared" si="84"/>
        <v>-329.28315332050033</v>
      </c>
      <c r="G412" s="14">
        <f t="shared" si="85"/>
        <v>-0.12352223767659076</v>
      </c>
      <c r="H412" s="90" t="s">
        <v>652</v>
      </c>
    </row>
    <row r="413" spans="1:8" x14ac:dyDescent="0.25">
      <c r="A413" s="28" t="s">
        <v>53</v>
      </c>
      <c r="B413" s="37" t="s">
        <v>37</v>
      </c>
      <c r="C413" s="27" t="s">
        <v>721</v>
      </c>
      <c r="D413" s="26" t="s">
        <v>652</v>
      </c>
      <c r="E413" s="26" t="s">
        <v>652</v>
      </c>
      <c r="F413" s="8" t="str">
        <f t="shared" si="84"/>
        <v>нд</v>
      </c>
      <c r="G413" s="9" t="str">
        <f t="shared" si="85"/>
        <v>нд</v>
      </c>
      <c r="H413" s="90" t="s">
        <v>652</v>
      </c>
    </row>
    <row r="414" spans="1:8" ht="31.5" x14ac:dyDescent="0.25">
      <c r="A414" s="28" t="s">
        <v>626</v>
      </c>
      <c r="B414" s="37" t="s">
        <v>105</v>
      </c>
      <c r="C414" s="27" t="s">
        <v>721</v>
      </c>
      <c r="D414" s="26" t="s">
        <v>652</v>
      </c>
      <c r="E414" s="26" t="s">
        <v>652</v>
      </c>
      <c r="F414" s="8" t="str">
        <f t="shared" si="84"/>
        <v>нд</v>
      </c>
      <c r="G414" s="9" t="str">
        <f t="shared" si="85"/>
        <v>нд</v>
      </c>
      <c r="H414" s="90" t="s">
        <v>652</v>
      </c>
    </row>
    <row r="415" spans="1:8" ht="31.5" x14ac:dyDescent="0.25">
      <c r="A415" s="28" t="s">
        <v>627</v>
      </c>
      <c r="B415" s="37" t="s">
        <v>106</v>
      </c>
      <c r="C415" s="27" t="s">
        <v>721</v>
      </c>
      <c r="D415" s="26" t="s">
        <v>652</v>
      </c>
      <c r="E415" s="26" t="s">
        <v>652</v>
      </c>
      <c r="F415" s="8" t="str">
        <f t="shared" si="84"/>
        <v>нд</v>
      </c>
      <c r="G415" s="9" t="str">
        <f t="shared" si="85"/>
        <v>нд</v>
      </c>
      <c r="H415" s="90" t="s">
        <v>652</v>
      </c>
    </row>
    <row r="416" spans="1:8" ht="31.5" x14ac:dyDescent="0.25">
      <c r="A416" s="28" t="s">
        <v>628</v>
      </c>
      <c r="B416" s="37" t="s">
        <v>107</v>
      </c>
      <c r="C416" s="27" t="s">
        <v>721</v>
      </c>
      <c r="D416" s="26" t="s">
        <v>652</v>
      </c>
      <c r="E416" s="26" t="s">
        <v>652</v>
      </c>
      <c r="F416" s="8" t="str">
        <f t="shared" si="84"/>
        <v>нд</v>
      </c>
      <c r="G416" s="9" t="str">
        <f t="shared" si="85"/>
        <v>нд</v>
      </c>
      <c r="H416" s="90" t="s">
        <v>652</v>
      </c>
    </row>
    <row r="417" spans="1:8" x14ac:dyDescent="0.25">
      <c r="A417" s="28" t="s">
        <v>54</v>
      </c>
      <c r="B417" s="37" t="s">
        <v>428</v>
      </c>
      <c r="C417" s="27" t="s">
        <v>721</v>
      </c>
      <c r="D417" s="26" t="s">
        <v>652</v>
      </c>
      <c r="E417" s="26" t="s">
        <v>652</v>
      </c>
      <c r="F417" s="8" t="str">
        <f t="shared" si="84"/>
        <v>нд</v>
      </c>
      <c r="G417" s="9" t="str">
        <f t="shared" si="85"/>
        <v>нд</v>
      </c>
      <c r="H417" s="90" t="s">
        <v>652</v>
      </c>
    </row>
    <row r="418" spans="1:8" x14ac:dyDescent="0.25">
      <c r="A418" s="28" t="s">
        <v>55</v>
      </c>
      <c r="B418" s="37" t="s">
        <v>39</v>
      </c>
      <c r="C418" s="27" t="s">
        <v>721</v>
      </c>
      <c r="D418" s="10">
        <v>2665.7803446100002</v>
      </c>
      <c r="E418" s="20">
        <f t="shared" ref="E418" si="91">E412</f>
        <v>2336.4971912894998</v>
      </c>
      <c r="F418" s="15">
        <f t="shared" si="84"/>
        <v>-329.28315332050033</v>
      </c>
      <c r="G418" s="14">
        <f t="shared" si="85"/>
        <v>-0.12352223767659076</v>
      </c>
      <c r="H418" s="90" t="s">
        <v>652</v>
      </c>
    </row>
    <row r="419" spans="1:8" x14ac:dyDescent="0.25">
      <c r="A419" s="28" t="s">
        <v>56</v>
      </c>
      <c r="B419" s="37" t="s">
        <v>433</v>
      </c>
      <c r="C419" s="27" t="s">
        <v>721</v>
      </c>
      <c r="D419" s="26" t="s">
        <v>652</v>
      </c>
      <c r="E419" s="26" t="s">
        <v>652</v>
      </c>
      <c r="F419" s="8" t="str">
        <f t="shared" si="84"/>
        <v>нд</v>
      </c>
      <c r="G419" s="9" t="str">
        <f t="shared" si="85"/>
        <v>нд</v>
      </c>
      <c r="H419" s="90" t="s">
        <v>652</v>
      </c>
    </row>
    <row r="420" spans="1:8" x14ac:dyDescent="0.25">
      <c r="A420" s="28" t="s">
        <v>57</v>
      </c>
      <c r="B420" s="37" t="s">
        <v>41</v>
      </c>
      <c r="C420" s="27" t="s">
        <v>721</v>
      </c>
      <c r="D420" s="26" t="s">
        <v>652</v>
      </c>
      <c r="E420" s="26" t="s">
        <v>652</v>
      </c>
      <c r="F420" s="10" t="s">
        <v>652</v>
      </c>
      <c r="G420" s="9" t="str">
        <f t="shared" si="85"/>
        <v>нд</v>
      </c>
      <c r="H420" s="90" t="s">
        <v>652</v>
      </c>
    </row>
    <row r="421" spans="1:8" x14ac:dyDescent="0.25">
      <c r="A421" s="28" t="s">
        <v>58</v>
      </c>
      <c r="B421" s="37" t="s">
        <v>440</v>
      </c>
      <c r="C421" s="27" t="s">
        <v>721</v>
      </c>
      <c r="D421" s="26" t="s">
        <v>652</v>
      </c>
      <c r="E421" s="26" t="s">
        <v>652</v>
      </c>
      <c r="F421" s="8" t="str">
        <f t="shared" si="84"/>
        <v>нд</v>
      </c>
      <c r="G421" s="9" t="str">
        <f t="shared" si="85"/>
        <v>нд</v>
      </c>
      <c r="H421" s="90" t="s">
        <v>652</v>
      </c>
    </row>
    <row r="422" spans="1:8" ht="31.5" x14ac:dyDescent="0.25">
      <c r="A422" s="28" t="s">
        <v>59</v>
      </c>
      <c r="B422" s="37" t="s">
        <v>443</v>
      </c>
      <c r="C422" s="27" t="s">
        <v>721</v>
      </c>
      <c r="D422" s="26" t="s">
        <v>652</v>
      </c>
      <c r="E422" s="26" t="s">
        <v>652</v>
      </c>
      <c r="F422" s="8" t="str">
        <f t="shared" si="84"/>
        <v>нд</v>
      </c>
      <c r="G422" s="9" t="str">
        <f t="shared" si="85"/>
        <v>нд</v>
      </c>
      <c r="H422" s="90" t="s">
        <v>652</v>
      </c>
    </row>
    <row r="423" spans="1:8" x14ac:dyDescent="0.25">
      <c r="A423" s="28" t="s">
        <v>60</v>
      </c>
      <c r="B423" s="65" t="s">
        <v>46</v>
      </c>
      <c r="C423" s="27" t="s">
        <v>721</v>
      </c>
      <c r="D423" s="26" t="s">
        <v>652</v>
      </c>
      <c r="E423" s="26" t="s">
        <v>652</v>
      </c>
      <c r="F423" s="8" t="str">
        <f t="shared" si="84"/>
        <v>нд</v>
      </c>
      <c r="G423" s="9" t="str">
        <f t="shared" si="85"/>
        <v>нд</v>
      </c>
      <c r="H423" s="90" t="s">
        <v>652</v>
      </c>
    </row>
    <row r="424" spans="1:8" x14ac:dyDescent="0.25">
      <c r="A424" s="28" t="s">
        <v>61</v>
      </c>
      <c r="B424" s="92" t="s">
        <v>47</v>
      </c>
      <c r="C424" s="27" t="s">
        <v>721</v>
      </c>
      <c r="D424" s="26" t="s">
        <v>652</v>
      </c>
      <c r="E424" s="26" t="s">
        <v>652</v>
      </c>
      <c r="F424" s="8" t="str">
        <f t="shared" si="84"/>
        <v>нд</v>
      </c>
      <c r="G424" s="9" t="str">
        <f t="shared" si="85"/>
        <v>нд</v>
      </c>
      <c r="H424" s="90" t="s">
        <v>652</v>
      </c>
    </row>
    <row r="425" spans="1:8" x14ac:dyDescent="0.25">
      <c r="A425" s="28" t="s">
        <v>62</v>
      </c>
      <c r="B425" s="29" t="s">
        <v>629</v>
      </c>
      <c r="C425" s="27" t="s">
        <v>721</v>
      </c>
      <c r="D425" s="10">
        <v>7.8582376099999998</v>
      </c>
      <c r="E425" s="20">
        <v>0.27735781999999998</v>
      </c>
      <c r="F425" s="15">
        <f t="shared" si="84"/>
        <v>-7.58087979</v>
      </c>
      <c r="G425" s="14">
        <f t="shared" si="85"/>
        <v>-0.96470483157100673</v>
      </c>
      <c r="H425" s="90" t="s">
        <v>652</v>
      </c>
    </row>
    <row r="426" spans="1:8" x14ac:dyDescent="0.25">
      <c r="A426" s="28" t="s">
        <v>63</v>
      </c>
      <c r="B426" s="29" t="s">
        <v>64</v>
      </c>
      <c r="C426" s="27" t="s">
        <v>721</v>
      </c>
      <c r="D426" s="10">
        <v>-1.6697754290362354E-13</v>
      </c>
      <c r="E426" s="20">
        <f t="shared" ref="E426" si="92">E411-E412-E425</f>
        <v>-9.3480778673438181E-14</v>
      </c>
      <c r="F426" s="15">
        <f t="shared" si="84"/>
        <v>7.3496764230185363E-14</v>
      </c>
      <c r="G426" s="14">
        <v>0</v>
      </c>
      <c r="H426" s="90" t="s">
        <v>652</v>
      </c>
    </row>
    <row r="427" spans="1:8" x14ac:dyDescent="0.25">
      <c r="A427" s="28" t="s">
        <v>65</v>
      </c>
      <c r="B427" s="37" t="s">
        <v>37</v>
      </c>
      <c r="C427" s="27" t="s">
        <v>721</v>
      </c>
      <c r="D427" s="26" t="s">
        <v>652</v>
      </c>
      <c r="E427" s="26" t="s">
        <v>652</v>
      </c>
      <c r="F427" s="10" t="str">
        <f t="shared" si="84"/>
        <v>нд</v>
      </c>
      <c r="G427" s="9" t="str">
        <f t="shared" si="85"/>
        <v>нд</v>
      </c>
      <c r="H427" s="90" t="s">
        <v>652</v>
      </c>
    </row>
    <row r="428" spans="1:8" ht="31.5" x14ac:dyDescent="0.25">
      <c r="A428" s="28" t="s">
        <v>630</v>
      </c>
      <c r="B428" s="37" t="s">
        <v>105</v>
      </c>
      <c r="C428" s="27" t="s">
        <v>721</v>
      </c>
      <c r="D428" s="26" t="s">
        <v>652</v>
      </c>
      <c r="E428" s="26" t="s">
        <v>652</v>
      </c>
      <c r="F428" s="10" t="str">
        <f t="shared" si="84"/>
        <v>нд</v>
      </c>
      <c r="G428" s="9" t="str">
        <f t="shared" si="85"/>
        <v>нд</v>
      </c>
      <c r="H428" s="90" t="s">
        <v>652</v>
      </c>
    </row>
    <row r="429" spans="1:8" ht="31.5" x14ac:dyDescent="0.25">
      <c r="A429" s="28" t="s">
        <v>631</v>
      </c>
      <c r="B429" s="37" t="s">
        <v>106</v>
      </c>
      <c r="C429" s="27" t="s">
        <v>721</v>
      </c>
      <c r="D429" s="26" t="s">
        <v>652</v>
      </c>
      <c r="E429" s="26" t="s">
        <v>652</v>
      </c>
      <c r="F429" s="10" t="str">
        <f t="shared" si="84"/>
        <v>нд</v>
      </c>
      <c r="G429" s="9" t="str">
        <f t="shared" si="85"/>
        <v>нд</v>
      </c>
      <c r="H429" s="90" t="s">
        <v>652</v>
      </c>
    </row>
    <row r="430" spans="1:8" ht="31.5" x14ac:dyDescent="0.25">
      <c r="A430" s="28" t="s">
        <v>715</v>
      </c>
      <c r="B430" s="37" t="s">
        <v>107</v>
      </c>
      <c r="C430" s="27" t="s">
        <v>721</v>
      </c>
      <c r="D430" s="26" t="s">
        <v>652</v>
      </c>
      <c r="E430" s="26" t="s">
        <v>652</v>
      </c>
      <c r="F430" s="10" t="str">
        <f t="shared" si="84"/>
        <v>нд</v>
      </c>
      <c r="G430" s="9" t="str">
        <f t="shared" si="85"/>
        <v>нд</v>
      </c>
      <c r="H430" s="90" t="s">
        <v>652</v>
      </c>
    </row>
    <row r="431" spans="1:8" x14ac:dyDescent="0.25">
      <c r="A431" s="28" t="s">
        <v>66</v>
      </c>
      <c r="B431" s="37" t="s">
        <v>428</v>
      </c>
      <c r="C431" s="27" t="s">
        <v>721</v>
      </c>
      <c r="D431" s="26" t="s">
        <v>652</v>
      </c>
      <c r="E431" s="26" t="s">
        <v>652</v>
      </c>
      <c r="F431" s="10" t="str">
        <f t="shared" si="84"/>
        <v>нд</v>
      </c>
      <c r="G431" s="9" t="str">
        <f t="shared" si="85"/>
        <v>нд</v>
      </c>
      <c r="H431" s="90" t="s">
        <v>652</v>
      </c>
    </row>
    <row r="432" spans="1:8" x14ac:dyDescent="0.25">
      <c r="A432" s="28" t="s">
        <v>67</v>
      </c>
      <c r="B432" s="37" t="s">
        <v>39</v>
      </c>
      <c r="C432" s="27" t="s">
        <v>721</v>
      </c>
      <c r="D432" s="10">
        <v>-1.6697754290362354E-13</v>
      </c>
      <c r="E432" s="20">
        <v>0</v>
      </c>
      <c r="F432" s="10">
        <v>0</v>
      </c>
      <c r="G432" s="14">
        <v>0</v>
      </c>
      <c r="H432" s="90" t="s">
        <v>652</v>
      </c>
    </row>
    <row r="433" spans="1:8" x14ac:dyDescent="0.25">
      <c r="A433" s="28" t="s">
        <v>68</v>
      </c>
      <c r="B433" s="37" t="s">
        <v>433</v>
      </c>
      <c r="C433" s="27" t="s">
        <v>721</v>
      </c>
      <c r="D433" s="26" t="s">
        <v>652</v>
      </c>
      <c r="E433" s="26" t="s">
        <v>652</v>
      </c>
      <c r="F433" s="8" t="s">
        <v>652</v>
      </c>
      <c r="G433" s="12" t="s">
        <v>652</v>
      </c>
      <c r="H433" s="90" t="s">
        <v>652</v>
      </c>
    </row>
    <row r="434" spans="1:8" x14ac:dyDescent="0.25">
      <c r="A434" s="28" t="s">
        <v>69</v>
      </c>
      <c r="B434" s="37" t="s">
        <v>41</v>
      </c>
      <c r="C434" s="27" t="s">
        <v>721</v>
      </c>
      <c r="D434" s="26" t="s">
        <v>652</v>
      </c>
      <c r="E434" s="26" t="s">
        <v>652</v>
      </c>
      <c r="F434" s="8" t="s">
        <v>652</v>
      </c>
      <c r="G434" s="12" t="s">
        <v>652</v>
      </c>
      <c r="H434" s="90" t="s">
        <v>652</v>
      </c>
    </row>
    <row r="435" spans="1:8" x14ac:dyDescent="0.25">
      <c r="A435" s="28" t="s">
        <v>70</v>
      </c>
      <c r="B435" s="37" t="s">
        <v>440</v>
      </c>
      <c r="C435" s="27" t="s">
        <v>721</v>
      </c>
      <c r="D435" s="26" t="s">
        <v>652</v>
      </c>
      <c r="E435" s="26" t="s">
        <v>652</v>
      </c>
      <c r="F435" s="8" t="s">
        <v>652</v>
      </c>
      <c r="G435" s="12" t="s">
        <v>652</v>
      </c>
      <c r="H435" s="90" t="s">
        <v>652</v>
      </c>
    </row>
    <row r="436" spans="1:8" ht="31.5" x14ac:dyDescent="0.25">
      <c r="A436" s="28" t="s">
        <v>71</v>
      </c>
      <c r="B436" s="37" t="s">
        <v>443</v>
      </c>
      <c r="C436" s="27" t="s">
        <v>721</v>
      </c>
      <c r="D436" s="26" t="s">
        <v>652</v>
      </c>
      <c r="E436" s="26" t="s">
        <v>652</v>
      </c>
      <c r="F436" s="10" t="str">
        <f t="shared" si="84"/>
        <v>нд</v>
      </c>
      <c r="G436" s="9" t="str">
        <f t="shared" si="85"/>
        <v>нд</v>
      </c>
      <c r="H436" s="90" t="s">
        <v>652</v>
      </c>
    </row>
    <row r="437" spans="1:8" x14ac:dyDescent="0.25">
      <c r="A437" s="28" t="s">
        <v>72</v>
      </c>
      <c r="B437" s="92" t="s">
        <v>46</v>
      </c>
      <c r="C437" s="27" t="s">
        <v>721</v>
      </c>
      <c r="D437" s="26" t="s">
        <v>652</v>
      </c>
      <c r="E437" s="26" t="s">
        <v>652</v>
      </c>
      <c r="F437" s="10" t="str">
        <f t="shared" si="84"/>
        <v>нд</v>
      </c>
      <c r="G437" s="9" t="str">
        <f t="shared" si="85"/>
        <v>нд</v>
      </c>
      <c r="H437" s="90" t="s">
        <v>652</v>
      </c>
    </row>
    <row r="438" spans="1:8" x14ac:dyDescent="0.25">
      <c r="A438" s="28" t="s">
        <v>73</v>
      </c>
      <c r="B438" s="92" t="s">
        <v>47</v>
      </c>
      <c r="C438" s="27" t="s">
        <v>721</v>
      </c>
      <c r="D438" s="26" t="s">
        <v>652</v>
      </c>
      <c r="E438" s="26" t="s">
        <v>652</v>
      </c>
      <c r="F438" s="10" t="str">
        <f t="shared" si="84"/>
        <v>нд</v>
      </c>
      <c r="G438" s="9" t="str">
        <f t="shared" si="85"/>
        <v>нд</v>
      </c>
      <c r="H438" s="90" t="s">
        <v>652</v>
      </c>
    </row>
    <row r="439" spans="1:8" x14ac:dyDescent="0.25">
      <c r="A439" s="28" t="s">
        <v>74</v>
      </c>
      <c r="B439" s="32" t="s">
        <v>687</v>
      </c>
      <c r="C439" s="27" t="s">
        <v>721</v>
      </c>
      <c r="D439" s="10">
        <v>0</v>
      </c>
      <c r="E439" s="20">
        <v>0</v>
      </c>
      <c r="F439" s="8">
        <v>0</v>
      </c>
      <c r="G439" s="9">
        <v>0</v>
      </c>
      <c r="H439" s="90" t="s">
        <v>652</v>
      </c>
    </row>
    <row r="440" spans="1:8" ht="47.25" x14ac:dyDescent="0.25">
      <c r="A440" s="28" t="s">
        <v>75</v>
      </c>
      <c r="B440" s="32" t="s">
        <v>632</v>
      </c>
      <c r="C440" s="27" t="s">
        <v>721</v>
      </c>
      <c r="D440" s="10">
        <v>0</v>
      </c>
      <c r="E440" s="20">
        <v>174.79015279999999</v>
      </c>
      <c r="F440" s="8">
        <f t="shared" si="84"/>
        <v>174.79015279999999</v>
      </c>
      <c r="G440" s="9">
        <v>1</v>
      </c>
      <c r="H440" s="90" t="s">
        <v>735</v>
      </c>
    </row>
    <row r="441" spans="1:8" x14ac:dyDescent="0.25">
      <c r="A441" s="28" t="s">
        <v>76</v>
      </c>
      <c r="B441" s="93" t="s">
        <v>633</v>
      </c>
      <c r="C441" s="27" t="s">
        <v>721</v>
      </c>
      <c r="D441" s="10">
        <v>0</v>
      </c>
      <c r="E441" s="20">
        <v>0</v>
      </c>
      <c r="F441" s="8">
        <f t="shared" si="84"/>
        <v>0</v>
      </c>
      <c r="G441" s="9">
        <v>0</v>
      </c>
      <c r="H441" s="90" t="s">
        <v>652</v>
      </c>
    </row>
    <row r="442" spans="1:8" x14ac:dyDescent="0.25">
      <c r="A442" s="28" t="s">
        <v>77</v>
      </c>
      <c r="B442" s="93" t="s">
        <v>78</v>
      </c>
      <c r="C442" s="27" t="s">
        <v>721</v>
      </c>
      <c r="D442" s="10">
        <v>0</v>
      </c>
      <c r="E442" s="10">
        <v>0</v>
      </c>
      <c r="F442" s="8">
        <f t="shared" si="84"/>
        <v>0</v>
      </c>
      <c r="G442" s="9">
        <v>0</v>
      </c>
      <c r="H442" s="90" t="s">
        <v>652</v>
      </c>
    </row>
    <row r="443" spans="1:8" ht="18" customHeight="1" x14ac:dyDescent="0.25">
      <c r="A443" s="28" t="s">
        <v>716</v>
      </c>
      <c r="B443" s="93" t="s">
        <v>688</v>
      </c>
      <c r="C443" s="27" t="s">
        <v>721</v>
      </c>
      <c r="D443" s="10">
        <v>0</v>
      </c>
      <c r="E443" s="10">
        <v>0</v>
      </c>
      <c r="F443" s="8">
        <f t="shared" si="84"/>
        <v>0</v>
      </c>
      <c r="G443" s="9">
        <v>0</v>
      </c>
      <c r="H443" s="90" t="s">
        <v>652</v>
      </c>
    </row>
    <row r="444" spans="1:8" x14ac:dyDescent="0.25">
      <c r="A444" s="28" t="s">
        <v>717</v>
      </c>
      <c r="B444" s="93" t="s">
        <v>689</v>
      </c>
      <c r="C444" s="27" t="s">
        <v>721</v>
      </c>
      <c r="D444" s="10">
        <v>0</v>
      </c>
      <c r="E444" s="10">
        <f t="shared" ref="E444" si="93">E440-E441-E443-E442</f>
        <v>174.79015279999999</v>
      </c>
      <c r="F444" s="8">
        <f t="shared" si="84"/>
        <v>174.79015279999999</v>
      </c>
      <c r="G444" s="9">
        <v>1</v>
      </c>
      <c r="H444" s="90" t="s">
        <v>652</v>
      </c>
    </row>
    <row r="445" spans="1:8" x14ac:dyDescent="0.25">
      <c r="A445" s="28" t="s">
        <v>79</v>
      </c>
      <c r="B445" s="91" t="s">
        <v>80</v>
      </c>
      <c r="C445" s="27" t="s">
        <v>721</v>
      </c>
      <c r="D445" s="10">
        <v>232.75269106000002</v>
      </c>
      <c r="E445" s="20">
        <v>232.75299999999999</v>
      </c>
      <c r="F445" s="8">
        <f t="shared" si="84"/>
        <v>3.0893999996806087E-4</v>
      </c>
      <c r="G445" s="9">
        <f t="shared" si="85"/>
        <v>1.3273315919715145E-6</v>
      </c>
      <c r="H445" s="90" t="s">
        <v>652</v>
      </c>
    </row>
    <row r="446" spans="1:8" ht="31.5" x14ac:dyDescent="0.25">
      <c r="A446" s="28" t="s">
        <v>81</v>
      </c>
      <c r="B446" s="32" t="s">
        <v>82</v>
      </c>
      <c r="C446" s="27" t="s">
        <v>721</v>
      </c>
      <c r="D446" s="10">
        <v>232.75269106000002</v>
      </c>
      <c r="E446" s="20">
        <v>232.75299999999999</v>
      </c>
      <c r="F446" s="8">
        <f t="shared" si="84"/>
        <v>3.0893999996806087E-4</v>
      </c>
      <c r="G446" s="9">
        <f t="shared" si="85"/>
        <v>1.3273315919715145E-6</v>
      </c>
      <c r="H446" s="90" t="s">
        <v>736</v>
      </c>
    </row>
    <row r="447" spans="1:8" x14ac:dyDescent="0.25">
      <c r="A447" s="28" t="s">
        <v>83</v>
      </c>
      <c r="B447" s="32" t="s">
        <v>84</v>
      </c>
      <c r="C447" s="27" t="s">
        <v>721</v>
      </c>
      <c r="D447" s="10">
        <v>0</v>
      </c>
      <c r="E447" s="20">
        <v>0</v>
      </c>
      <c r="F447" s="8">
        <f t="shared" si="84"/>
        <v>0</v>
      </c>
      <c r="G447" s="9">
        <v>0</v>
      </c>
      <c r="H447" s="90" t="s">
        <v>652</v>
      </c>
    </row>
    <row r="448" spans="1:8" x14ac:dyDescent="0.25">
      <c r="A448" s="28" t="s">
        <v>85</v>
      </c>
      <c r="B448" s="32" t="s">
        <v>690</v>
      </c>
      <c r="C448" s="27" t="s">
        <v>721</v>
      </c>
      <c r="D448" s="10">
        <v>0</v>
      </c>
      <c r="E448" s="20">
        <v>0</v>
      </c>
      <c r="F448" s="8">
        <f t="shared" si="84"/>
        <v>0</v>
      </c>
      <c r="G448" s="9">
        <v>0</v>
      </c>
      <c r="H448" s="90" t="s">
        <v>652</v>
      </c>
    </row>
    <row r="449" spans="1:8" x14ac:dyDescent="0.25">
      <c r="A449" s="28" t="s">
        <v>86</v>
      </c>
      <c r="B449" s="32" t="s">
        <v>87</v>
      </c>
      <c r="C449" s="27" t="s">
        <v>721</v>
      </c>
      <c r="D449" s="10">
        <v>0</v>
      </c>
      <c r="E449" s="20">
        <v>0</v>
      </c>
      <c r="F449" s="8">
        <f t="shared" ref="F449:F456" si="94">IF(D449="нд","нд",E449-D449)</f>
        <v>0</v>
      </c>
      <c r="G449" s="9">
        <v>0</v>
      </c>
      <c r="H449" s="90" t="s">
        <v>652</v>
      </c>
    </row>
    <row r="450" spans="1:8" x14ac:dyDescent="0.25">
      <c r="A450" s="28" t="s">
        <v>88</v>
      </c>
      <c r="B450" s="32" t="s">
        <v>89</v>
      </c>
      <c r="C450" s="27" t="s">
        <v>721</v>
      </c>
      <c r="D450" s="10">
        <v>0</v>
      </c>
      <c r="E450" s="20">
        <v>0</v>
      </c>
      <c r="F450" s="8">
        <f t="shared" si="94"/>
        <v>0</v>
      </c>
      <c r="G450" s="9">
        <v>0</v>
      </c>
      <c r="H450" s="90" t="s">
        <v>652</v>
      </c>
    </row>
    <row r="451" spans="1:8" x14ac:dyDescent="0.25">
      <c r="A451" s="28" t="s">
        <v>90</v>
      </c>
      <c r="B451" s="29" t="s">
        <v>91</v>
      </c>
      <c r="C451" s="27" t="s">
        <v>721</v>
      </c>
      <c r="D451" s="10">
        <v>0</v>
      </c>
      <c r="E451" s="20">
        <v>0</v>
      </c>
      <c r="F451" s="8">
        <f t="shared" si="94"/>
        <v>0</v>
      </c>
      <c r="G451" s="9">
        <v>0</v>
      </c>
      <c r="H451" s="90" t="s">
        <v>652</v>
      </c>
    </row>
    <row r="452" spans="1:8" ht="31.5" x14ac:dyDescent="0.25">
      <c r="A452" s="28" t="s">
        <v>92</v>
      </c>
      <c r="B452" s="37" t="s">
        <v>93</v>
      </c>
      <c r="C452" s="27" t="s">
        <v>721</v>
      </c>
      <c r="D452" s="10">
        <v>0</v>
      </c>
      <c r="E452" s="20">
        <v>0</v>
      </c>
      <c r="F452" s="8">
        <f t="shared" si="94"/>
        <v>0</v>
      </c>
      <c r="G452" s="9">
        <v>0</v>
      </c>
      <c r="H452" s="90" t="s">
        <v>652</v>
      </c>
    </row>
    <row r="453" spans="1:8" x14ac:dyDescent="0.25">
      <c r="A453" s="28" t="s">
        <v>94</v>
      </c>
      <c r="B453" s="29" t="s">
        <v>95</v>
      </c>
      <c r="C453" s="27" t="s">
        <v>721</v>
      </c>
      <c r="D453" s="10">
        <v>0</v>
      </c>
      <c r="E453" s="20">
        <f>E450</f>
        <v>0</v>
      </c>
      <c r="F453" s="8">
        <f t="shared" si="94"/>
        <v>0</v>
      </c>
      <c r="G453" s="9">
        <v>0</v>
      </c>
      <c r="H453" s="90" t="s">
        <v>652</v>
      </c>
    </row>
    <row r="454" spans="1:8" ht="31.5" x14ac:dyDescent="0.25">
      <c r="A454" s="28" t="s">
        <v>96</v>
      </c>
      <c r="B454" s="37" t="s">
        <v>97</v>
      </c>
      <c r="C454" s="27" t="s">
        <v>721</v>
      </c>
      <c r="D454" s="10">
        <v>0</v>
      </c>
      <c r="E454" s="20">
        <v>0</v>
      </c>
      <c r="F454" s="8">
        <f t="shared" si="94"/>
        <v>0</v>
      </c>
      <c r="G454" s="9">
        <v>0</v>
      </c>
      <c r="H454" s="90" t="s">
        <v>652</v>
      </c>
    </row>
    <row r="455" spans="1:8" x14ac:dyDescent="0.25">
      <c r="A455" s="28" t="s">
        <v>98</v>
      </c>
      <c r="B455" s="32" t="s">
        <v>99</v>
      </c>
      <c r="C455" s="27" t="s">
        <v>721</v>
      </c>
      <c r="D455" s="20">
        <v>0</v>
      </c>
      <c r="E455" s="20">
        <v>0</v>
      </c>
      <c r="F455" s="8">
        <f t="shared" ref="F455" si="95">IF(D455="нд","нд",E455-D455)</f>
        <v>0</v>
      </c>
      <c r="G455" s="9">
        <v>0</v>
      </c>
      <c r="H455" s="90" t="s">
        <v>652</v>
      </c>
    </row>
    <row r="456" spans="1:8" x14ac:dyDescent="0.25">
      <c r="A456" s="28" t="s">
        <v>100</v>
      </c>
      <c r="B456" s="32" t="s">
        <v>101</v>
      </c>
      <c r="C456" s="27" t="s">
        <v>721</v>
      </c>
      <c r="D456" s="10">
        <v>0</v>
      </c>
      <c r="E456" s="20">
        <f t="shared" ref="E456" si="96">E445-E446-E447-E448-E449-E450-E455</f>
        <v>0</v>
      </c>
      <c r="F456" s="20">
        <f t="shared" si="94"/>
        <v>0</v>
      </c>
      <c r="G456" s="9">
        <v>0</v>
      </c>
      <c r="H456" s="36" t="s">
        <v>652</v>
      </c>
    </row>
    <row r="457" spans="1:8" x14ac:dyDescent="0.25">
      <c r="A457" s="28" t="s">
        <v>180</v>
      </c>
      <c r="B457" s="61" t="s">
        <v>173</v>
      </c>
      <c r="C457" s="38" t="s">
        <v>267</v>
      </c>
      <c r="D457" s="10" t="s">
        <v>511</v>
      </c>
      <c r="E457" s="26" t="s">
        <v>511</v>
      </c>
      <c r="F457" s="26" t="s">
        <v>511</v>
      </c>
      <c r="G457" s="26" t="s">
        <v>511</v>
      </c>
      <c r="H457" s="36" t="s">
        <v>652</v>
      </c>
    </row>
    <row r="458" spans="1:8" ht="55.5" customHeight="1" x14ac:dyDescent="0.25">
      <c r="A458" s="35" t="s">
        <v>634</v>
      </c>
      <c r="B458" s="32" t="s">
        <v>691</v>
      </c>
      <c r="C458" s="27" t="s">
        <v>721</v>
      </c>
      <c r="D458" s="10">
        <v>1653.7671197100001</v>
      </c>
      <c r="E458" s="26">
        <v>1541.1571873500002</v>
      </c>
      <c r="F458" s="20">
        <f t="shared" ref="F458:F463" si="97">IF(D458="нд","нд",E458-D458)</f>
        <v>-112.6099323599999</v>
      </c>
      <c r="G458" s="9">
        <f t="shared" ref="G458:G463" si="98">IF(D458="нд","нд",E458/D458-1)</f>
        <v>-6.8092980576217377E-2</v>
      </c>
      <c r="H458" s="36" t="s">
        <v>652</v>
      </c>
    </row>
    <row r="459" spans="1:8" x14ac:dyDescent="0.25">
      <c r="A459" s="35" t="s">
        <v>182</v>
      </c>
      <c r="B459" s="29" t="s">
        <v>635</v>
      </c>
      <c r="C459" s="27" t="s">
        <v>721</v>
      </c>
      <c r="D459" s="10">
        <v>879.71708175000003</v>
      </c>
      <c r="E459" s="26">
        <v>841.60252199950003</v>
      </c>
      <c r="F459" s="20">
        <f t="shared" si="97"/>
        <v>-38.114559750500007</v>
      </c>
      <c r="G459" s="9">
        <f t="shared" si="98"/>
        <v>-4.3325928916464362E-2</v>
      </c>
      <c r="H459" s="36" t="s">
        <v>652</v>
      </c>
    </row>
    <row r="460" spans="1:8" ht="31.5" x14ac:dyDescent="0.25">
      <c r="A460" s="35" t="s">
        <v>718</v>
      </c>
      <c r="B460" s="37" t="s">
        <v>636</v>
      </c>
      <c r="C460" s="27" t="s">
        <v>721</v>
      </c>
      <c r="D460" s="10">
        <v>107.84754817</v>
      </c>
      <c r="E460" s="26">
        <v>841.60252199950003</v>
      </c>
      <c r="F460" s="20">
        <f t="shared" si="97"/>
        <v>733.75497382950005</v>
      </c>
      <c r="G460" s="9">
        <f t="shared" si="98"/>
        <v>6.8036314805495879</v>
      </c>
      <c r="H460" s="36" t="s">
        <v>652</v>
      </c>
    </row>
    <row r="461" spans="1:8" ht="94.5" x14ac:dyDescent="0.25">
      <c r="A461" s="35" t="s">
        <v>719</v>
      </c>
      <c r="B461" s="37" t="s">
        <v>692</v>
      </c>
      <c r="C461" s="27" t="s">
        <v>721</v>
      </c>
      <c r="D461" s="10">
        <v>0</v>
      </c>
      <c r="E461" s="26">
        <f t="shared" ref="E461" si="99">E443</f>
        <v>0</v>
      </c>
      <c r="F461" s="20">
        <f t="shared" si="97"/>
        <v>0</v>
      </c>
      <c r="G461" s="9">
        <v>0</v>
      </c>
      <c r="H461" s="36" t="s">
        <v>652</v>
      </c>
    </row>
    <row r="462" spans="1:8" x14ac:dyDescent="0.25">
      <c r="A462" s="35" t="s">
        <v>184</v>
      </c>
      <c r="B462" s="37" t="s">
        <v>637</v>
      </c>
      <c r="C462" s="27" t="s">
        <v>721</v>
      </c>
      <c r="D462" s="10">
        <f>D446</f>
        <v>232.75269106000002</v>
      </c>
      <c r="E462" s="26">
        <f>E446</f>
        <v>232.75299999999999</v>
      </c>
      <c r="F462" s="20">
        <f t="shared" si="97"/>
        <v>3.0893999996806087E-4</v>
      </c>
      <c r="G462" s="9">
        <f t="shared" si="98"/>
        <v>1.3273315919715145E-6</v>
      </c>
      <c r="H462" s="36" t="s">
        <v>652</v>
      </c>
    </row>
    <row r="463" spans="1:8" x14ac:dyDescent="0.25">
      <c r="A463" s="35" t="s">
        <v>720</v>
      </c>
      <c r="B463" s="29" t="s">
        <v>693</v>
      </c>
      <c r="C463" s="27" t="s">
        <v>721</v>
      </c>
      <c r="D463" s="10">
        <v>371.29734692</v>
      </c>
      <c r="E463" s="26">
        <v>466.80166535250004</v>
      </c>
      <c r="F463" s="20">
        <f t="shared" si="97"/>
        <v>95.504318432500042</v>
      </c>
      <c r="G463" s="9">
        <f t="shared" si="98"/>
        <v>0.2572178854083691</v>
      </c>
      <c r="H463" s="36" t="s">
        <v>652</v>
      </c>
    </row>
    <row r="464" spans="1:8" ht="33" customHeight="1" x14ac:dyDescent="0.25">
      <c r="A464" s="35" t="s">
        <v>185</v>
      </c>
      <c r="B464" s="32" t="s">
        <v>694</v>
      </c>
      <c r="C464" s="38" t="s">
        <v>267</v>
      </c>
      <c r="D464" s="33" t="s">
        <v>511</v>
      </c>
      <c r="E464" s="33" t="s">
        <v>511</v>
      </c>
      <c r="F464" s="33" t="s">
        <v>511</v>
      </c>
      <c r="G464" s="33" t="s">
        <v>511</v>
      </c>
      <c r="H464" s="36" t="s">
        <v>652</v>
      </c>
    </row>
    <row r="465" spans="1:8" x14ac:dyDescent="0.25">
      <c r="A465" s="35" t="s">
        <v>638</v>
      </c>
      <c r="B465" s="29" t="s">
        <v>639</v>
      </c>
      <c r="C465" s="27" t="s">
        <v>721</v>
      </c>
      <c r="D465" s="33" t="s">
        <v>652</v>
      </c>
      <c r="E465" s="33" t="s">
        <v>652</v>
      </c>
      <c r="F465" s="33" t="s">
        <v>652</v>
      </c>
      <c r="G465" s="33" t="s">
        <v>652</v>
      </c>
      <c r="H465" s="36" t="s">
        <v>652</v>
      </c>
    </row>
    <row r="466" spans="1:8" x14ac:dyDescent="0.25">
      <c r="A466" s="35" t="s">
        <v>640</v>
      </c>
      <c r="B466" s="29" t="s">
        <v>641</v>
      </c>
      <c r="C466" s="27" t="s">
        <v>721</v>
      </c>
      <c r="D466" s="33" t="s">
        <v>652</v>
      </c>
      <c r="E466" s="33" t="s">
        <v>652</v>
      </c>
      <c r="F466" s="33" t="s">
        <v>652</v>
      </c>
      <c r="G466" s="33" t="s">
        <v>652</v>
      </c>
      <c r="H466" s="36" t="s">
        <v>652</v>
      </c>
    </row>
    <row r="467" spans="1:8" x14ac:dyDescent="0.25">
      <c r="A467" s="35" t="s">
        <v>642</v>
      </c>
      <c r="B467" s="29" t="s">
        <v>643</v>
      </c>
      <c r="C467" s="27" t="s">
        <v>721</v>
      </c>
      <c r="D467" s="33" t="s">
        <v>652</v>
      </c>
      <c r="E467" s="33" t="s">
        <v>652</v>
      </c>
      <c r="F467" s="33" t="s">
        <v>652</v>
      </c>
      <c r="G467" s="33" t="s">
        <v>652</v>
      </c>
      <c r="H467" s="36" t="s">
        <v>652</v>
      </c>
    </row>
    <row r="468" spans="1:8" ht="47.25" x14ac:dyDescent="0.25">
      <c r="A468" s="35" t="s">
        <v>186</v>
      </c>
      <c r="B468" s="32" t="s">
        <v>695</v>
      </c>
      <c r="C468" s="27" t="s">
        <v>721</v>
      </c>
      <c r="D468" s="33" t="s">
        <v>652</v>
      </c>
      <c r="E468" s="33" t="s">
        <v>652</v>
      </c>
      <c r="F468" s="33" t="s">
        <v>652</v>
      </c>
      <c r="G468" s="33" t="s">
        <v>652</v>
      </c>
      <c r="H468" s="36" t="s">
        <v>652</v>
      </c>
    </row>
  </sheetData>
  <mergeCells count="24">
    <mergeCell ref="A11:H11"/>
    <mergeCell ref="F382:G382"/>
    <mergeCell ref="H382:H383"/>
    <mergeCell ref="C19:C20"/>
    <mergeCell ref="A22:H22"/>
    <mergeCell ref="A177:H177"/>
    <mergeCell ref="A382:A383"/>
    <mergeCell ref="B382:B383"/>
    <mergeCell ref="A6:H7"/>
    <mergeCell ref="A14:H14"/>
    <mergeCell ref="A385:B385"/>
    <mergeCell ref="A380:H381"/>
    <mergeCell ref="A330:H330"/>
    <mergeCell ref="A19:A20"/>
    <mergeCell ref="B19:B20"/>
    <mergeCell ref="A18:H18"/>
    <mergeCell ref="D19:E19"/>
    <mergeCell ref="F19:G19"/>
    <mergeCell ref="H19:H20"/>
    <mergeCell ref="C382:C383"/>
    <mergeCell ref="D382:E382"/>
    <mergeCell ref="C8:E8"/>
    <mergeCell ref="A9:H9"/>
    <mergeCell ref="A10:H10"/>
  </mergeCells>
  <pageMargins left="0.31496062992125984" right="0.31496062992125984" top="0.35433070866141736" bottom="0.35433070866141736" header="0.31496062992125984" footer="0.31496062992125984"/>
  <pageSetup paperSize="9" scale="39" fitToHeight="5" orientation="portrait" r:id="rId1"/>
  <rowBreaks count="3" manualBreakCount="3">
    <brk id="131" max="16383" man="1"/>
    <brk id="253" max="16383" man="1"/>
    <brk id="3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ФЭМ</vt:lpstr>
      <vt:lpstr>ФЭМ!Заголовки_для_печати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2025-05-13T12:19:56Z</cp:lastPrinted>
  <dcterms:created xsi:type="dcterms:W3CDTF">2009-07-27T10:10:26Z</dcterms:created>
  <dcterms:modified xsi:type="dcterms:W3CDTF">2025-11-12T08:00:36Z</dcterms:modified>
</cp:coreProperties>
</file>