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0ED73C5D-0A69-4AD9-8587-40914FE0D405}"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Q50" i="10"/>
  <c r="Q52" i="10" s="1"/>
  <c r="Q51" i="10" s="1"/>
  <c r="Q43" i="10"/>
  <c r="Q35" i="10"/>
  <c r="Q30" i="10"/>
  <c r="Q24" i="10"/>
  <c r="C25" i="5"/>
  <c r="G27" i="10" l="1"/>
  <c r="H23" i="10"/>
  <c r="G23" i="10"/>
  <c r="G57" i="10"/>
  <c r="G52" i="10"/>
  <c r="G51" i="10" s="1"/>
  <c r="G50" i="10"/>
  <c r="G43" i="10"/>
  <c r="G35" i="10"/>
  <c r="G33" i="10"/>
  <c r="G32" i="10"/>
  <c r="G30" i="10"/>
  <c r="G24" i="10"/>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D50" i="10" l="1"/>
  <c r="S52" i="10"/>
  <c r="S51" i="10" s="1"/>
  <c r="S43" i="10"/>
  <c r="F30" i="10"/>
  <c r="AP30" i="10"/>
  <c r="C49" i="1"/>
  <c r="B27" i="12"/>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<sst xmlns="http://schemas.openxmlformats.org/spreadsheetml/2006/main" count="1236" uniqueCount="589">
  <si>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</si>
  <si>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</si>
  <si>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</si>
  <si>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</si>
  <si>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</si>
  <si>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</si>
  <si>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</si>
  <si>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</si>
  <si>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</si>
  <si>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</si>
  <si>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</si>
  <si>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</si>
  <si>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</si>
  <si>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</si>
  <si>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</si>
  <si>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</si>
  <si>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</si>
  <si>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</si>
  <si>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</si>
  <si>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</si>
  <si>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</si>
  <si>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</si>
  <si>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</si>
  <si>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</si>
  <si>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</si>
  <si>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</si>
  <si>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</si>
  <si>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</si>
  <si>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</si>
  <si>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</si>
  <si>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</si>
  <si>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</si>
  <si>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</si>
  <si>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</si>
  <si>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</si>
  <si>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</si>
  <si>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</si>
  <si>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</si>
  <si>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</si>
  <si>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</si>
  <si>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</si>
  <si>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</si>
  <si>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</si>
  <si>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</si>
  <si>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</si>
  <si>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</si>
  <si>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</si>
  <si>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</si>
  <si>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</si>
  <si>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</si>
  <si>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</si>
  <si>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</si>
  <si>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</si>
  <si>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</si>
  <si>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</si>
  <si>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</si>
  <si>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</si>
  <si>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</si>
  <si>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</si>
  <si>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</si>
  <si>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</si>
  <si>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</si>
  <si>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</si>
  <si>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</si>
  <si>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</si>
  <si>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</si>
  <si>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</si>
  <si>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</si>
  <si>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</si>
  <si>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</si>
  <si>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</si>
  <si>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</si>
  <si>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</si>
  <si>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</si>
  <si>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</si>
  <si>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</si>
  <si>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</si>
  <si>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</si>
  <si>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</si>
  <si>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</si>
  <si>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</si>
  <si>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</si>
  <si>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</si>
  <si>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</si>
  <si>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</si>
  <si>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</si>
  <si>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</si>
  <si>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</si>
  <si>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</si>
  <si>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</si>
  <si>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</si>
  <si>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</si>
  <si>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</si>
  <si>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</si>
  <si>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</si>
  <si>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</si>
  <si>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</si>
  <si>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</si>
  <si>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</si>
  <si>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</si>
  <si>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</si>
  <si>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</si>
  <si>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</si>
  <si>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</si>
  <si>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</si>
  <si>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</si>
  <si>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</si>
  <si>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</si>
  <si>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</si>
  <si>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</si>
  <si>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</si>
  <si>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</si>
  <si>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</si>
  <si>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</si>
  <si>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</si>
  <si>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</si>
  <si>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</si>
  <si>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</si>
  <si>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</si>
  <si>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</si>
  <si>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</si>
  <si>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</si>
  <si>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</si>
  <si>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</si>
  <si>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</si>
  <si>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</si>
  <si>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</si>
  <si>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</si>
  <si>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</si>
  <si>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</si>
  <si>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</si>
  <si>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</si>
  <si>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</si>
  <si>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</si>
  <si>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</si>
  <si>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</si>
  <si>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</si>
  <si>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</si>
  <si>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</si>
  <si>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</si>
  <si>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</si>
  <si>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</si>
  <si>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</si>
  <si>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</si>
  <si>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</si>
  <si>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</si>
  <si>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</si>
  <si>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</si>
  <si>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</si>
  <si>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</si>
  <si>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</si>
  <si>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</si>
  <si>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</si>
  <si>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</si>
  <si>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</si>
  <si>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</si>
  <si>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</si>
  <si>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</si>
  <si>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</si>
  <si>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</si>
  <si>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</si>
  <si>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</si>
  <si>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</si>
  <si>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</si>
  <si>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</si>
  <si>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</si>
  <si>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</si>
  <si>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</si>
  <si>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</si>
  <si>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</si>
  <si>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</si>
  <si>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</si>
  <si>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</si>
  <si>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</si>
  <si>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</si>
  <si>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</si>
  <si>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</si>
  <si>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</si>
  <si>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</si>
  <si>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</si>
  <si>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</si>
  <si>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</si>
  <si>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</si>
  <si>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</si>
  <si>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</si>
  <si>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</si>
  <si>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</si>
  <si>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</si>
  <si>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</si>
  <si>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</si>
  <si>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</si>
  <si>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</si>
  <si>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</si>
  <si>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</si>
  <si>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</si>
  <si>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</si>
  <si>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</si>
  <si>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</si>
  <si>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</si>
  <si>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</si>
  <si>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</si>
  <si>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</si>
  <si>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</si>
  <si>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</si>
  <si>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</si>
  <si>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</si>
  <si>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</si>
  <si>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</si>
  <si>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</si>
  <si>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</si>
  <si>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</si>
  <si>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</si>
  <si>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</si>
  <si>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</si>
  <si>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</si>
  <si>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</si>
  <si>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</si>
  <si>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</si>
  <si>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</si>
  <si>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</si>
  <si>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</si>
  <si>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</si>
  <si>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</si>
  <si>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</si>
  <si>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</si>
  <si>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</si>
  <si>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</si>
  <si>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</si>
  <si>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</si>
  <si>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</si>
  <si>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</si>
  <si>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</si>
  <si>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</si>
  <si>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</si>
  <si>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</si>
  <si>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</si>
  <si>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</si>
  <si>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</si>
  <si>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</si>
  <si>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</si>
  <si>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</si>
  <si>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</si>
  <si>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</si>
  <si>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</si>
  <si>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</si>
  <si>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</si>
  <si>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</si>
  <si>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</si>
  <si>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</si>
  <si>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</si>
  <si>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</si>
  <si>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</si>
  <si>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</si>
  <si>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</si>
  <si>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</si>
  <si>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</si>
  <si>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</si>
  <si>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</si>
  <si>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</si>
  <si>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</si>
  <si>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</si>
  <si>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</si>
  <si>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</si>
  <si>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</si>
  <si>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</si>
  <si>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</si>
  <si>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</si>
  <si>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</si>
  <si>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</si>
  <si>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</si>
  <si>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</si>
  <si>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</si>
  <si>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</si>
  <si>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</si>
  <si>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</si>
  <si>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</si>
  <si>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</si>
  <si>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</si>
  <si>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</si>
  <si>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</si>
  <si>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</si>
  <si>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</si>
  <si>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</si>
  <si>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</si>
  <si>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</si>
  <si>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</si>
  <si>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</si>
  <si>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</si>
  <si>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</si>
  <si>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</si>
  <si>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</si>
  <si>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</si>
  <si>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</si>
  <si>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</si>
  <si>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</si>
  <si>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</si>
  <si>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</si>
  <si>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</si>
  <si>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</si>
  <si>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</si>
  <si>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</si>
  <si>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</si>
  <si>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</si>
  <si>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</si>
  <si>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</si>
  <si>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</si>
  <si>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</si>
  <si>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</si>
  <si>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</si>
  <si>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</si>
  <si>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</si>
  <si>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</si>
  <si>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</si>
  <si>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</si>
  <si>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</si>
  <si>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</si>
  <si>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</si>
  <si>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</si>
  <si>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</si>
  <si>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</si>
  <si>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</si>
  <si>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</si>
  <si>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</si>
  <si>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</si>
  <si>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</si>
  <si>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</si>
  <si>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</si>
  <si>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</si>
  <si>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</si>
  <si>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</si>
  <si>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</si>
  <si>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</si>
  <si>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</si>
  <si>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</si>
  <si>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</si>
  <si>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</si>
  <si>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</si>
  <si>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</si>
  <si>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</si>
  <si>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</si>
  <si>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</si>
  <si>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</si>
  <si>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</si>
  <si>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</si>
  <si>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</si>
  <si>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</si>
  <si>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</si>
  <si>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</si>
  <si>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</si>
  <si>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</si>
  <si>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</si>
  <si>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</si>
  <si>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</si>
  <si>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</si>
  <si>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</si>
  <si>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</si>
  <si>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</si>
  <si>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</si>
  <si>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</si>
  <si>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</si>
  <si>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</si>
  <si>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</si>
  <si>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</si>
  <si>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</si>
  <si>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</si>
  <si>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</si>
  <si>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</si>
  <si>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</si>
  <si>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</si>
  <si>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</si>
  <si>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</si>
  <si>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</si>
  <si>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</si>
  <si>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</si>
  <si>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</si>
  <si>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</si>
  <si>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</si>
  <si>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</si>
  <si>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</si>
  <si>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</si>
  <si>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</si>
  <si>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</si>
  <si>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</si>
  <si>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</si>
  <si>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</si>
  <si>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</si>
  <si>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</si>
  <si>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</si>
  <si>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</si>
  <si>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</si>
  <si>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</si>
  <si>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</si>
  <si>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</si>
  <si>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</si>
  <si>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</si>
  <si>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</si>
  <si>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</si>
  <si>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</si>
  <si>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</si>
  <si>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</si>
  <si>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</si>
  <si>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</si>
  <si>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</si>
  <si>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</si>
  <si>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</si>
  <si>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</si>
  <si>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</si>
  <si>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</si>
  <si>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</si>
  <si>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</si>
  <si>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</si>
  <si>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</si>
  <si>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</si>
  <si>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</si>
  <si>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</si>
  <si>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</si>
  <si>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</si>
  <si>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</si>
  <si>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</si>
  <si>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</si>
  <si>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</si>
  <si>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</si>
  <si>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</si>
  <si>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</si>
  <si>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</si>
  <si>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</si>
  <si>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</si>
  <si>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</si>
  <si>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</si>
  <si>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</si>
  <si>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</si>
  <si>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</si>
  <si>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</si>
  <si>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</si>
  <si>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</si>
  <si>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</si>
  <si>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</si>
  <si>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</si>
  <si>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</si>
  <si>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</si>
  <si>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</si>
  <si>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</si>
  <si>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</si>
  <si>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</si>
  <si>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</si>
  <si>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</si>
  <si>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</si>
  <si>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</si>
  <si>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</si>
  <si>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</si>
  <si>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</si>
  <si>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</si>
  <si>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</si>
  <si>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</si>
  <si>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</si>
  <si>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</si>
  <si>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</si>
  <si>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</si>
  <si>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</si>
  <si>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</si>
  <si>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</si>
  <si>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</si>
  <si>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</si>
  <si>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</si>
  <si>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</si>
  <si>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</si>
  <si>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</si>
  <si>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</si>
  <si>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</si>
  <si>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</si>
  <si>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</si>
  <si>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</si>
  <si>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</si>
  <si>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</si>
  <si>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</si>
  <si>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</si>
  <si>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</si>
  <si>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</si>
  <si>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</si>
  <si>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</si>
  <si>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</si>
  <si>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</si>
  <si>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</si>
  <si>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</si>
  <si>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</si>
  <si>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</si>
  <si>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</si>
  <si>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</si>
  <si>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</si>
  <si>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</si>
  <si>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</si>
  <si>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</si>
  <si>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</si>
  <si>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</si>
  <si>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</si>
  <si>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</si>
  <si>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</si>
  <si>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</si>
  <si>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</si>
  <si>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</si>
  <si>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</si>
  <si>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</si>
  <si>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</si>
  <si>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</si>
  <si>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</si>
  <si>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</si>
  <si>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</si>
  <si>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</si>
  <si>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</si>
  <si>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</si>
  <si>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</si>
  <si>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</si>
  <si>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</si>
  <si>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</si>
  <si>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</si>
  <si>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</si>
  <si>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</si>
  <si>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</si>
  <si>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</si>
  <si>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</si>
  <si>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</si>
  <si>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</si>
  <si>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</si>
  <si>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</si>
  <si>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</si>
  <si>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</si>
  <si>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</si>
  <si>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</si>
  <si>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</si>
  <si>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</si>
  <si>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</si>
  <si>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</si>
  <si>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</si>
  <si>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</si>
  <si>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</si>
  <si>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</si>
  <si>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</si>
  <si>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</si>
  <si>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</si>
  <si>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</si>
  <si>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</si>
  <si>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</si>
  <si>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</si>
  <si>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</si>
  <si>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</si>
  <si>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</si>
  <si>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</si>
  <si>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</si>
  <si>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</si>
  <si>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</si>
  <si>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</si>
  <si>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</si>
  <si>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</si>
  <si>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</si>
  <si>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</si>
  <si>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</si>
  <si>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</si>
  <si>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</si>
  <si>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</si>
  <si>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</si>
  <si>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</si>
  <si>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</si>
  <si>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</si>
  <si>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</si>
  <si>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</si>
  <si>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</si>
  <si>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</si>
  <si>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</si>
  <si>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</si>
  <si>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</si>
  <si>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</si>
  <si>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</si>
  <si>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</si>
  <si>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</si>
  <si>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</si>
  <si>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</si>
  <si>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</si>
  <si>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</si>
  <si>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Техническое перевооружение транспортного учаска (покупка ГАЗ 330210)</t>
  </si>
  <si>
    <t>K_KGK_02</t>
  </si>
  <si>
    <t>ГО "Город Калининград"</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</si>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</sst>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0.00_ ;\-#,##0.00\ "/>
    <numFmt numFmtId="173"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2"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2" fontId="7" fillId="0" borderId="1" xfId="2" applyNumberFormat="1" applyFont="1" applyBorder="1" applyAlignment="1">
      <alignment horizontal="center" vertical="center" wrapText="1"/>
    </xf>
    <xf numFmtId="173"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2" fontId="7" fillId="25" borderId="1" xfId="2" applyNumberFormat="1" applyFont="1" applyFill="1" applyBorder="1" applyAlignment="1">
      <alignment horizontal="center" vertical="center" wrapText="1"/>
    </xf>
    <xf numFmtId="172"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5"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10" fontId="36" fillId="0" borderId="39" xfId="67" applyNumberFormat="1" applyFont="1" applyBorder="1" applyAlignment="1">
      <alignment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587</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575</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579</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578</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9"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48" t="s">
        <v>581</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0" t="s">
        <v>559</v>
      </c>
    </row>
    <row r="41" spans="1:18" ht="93.6" x14ac:dyDescent="0.3">
      <c r="A41" s="19" t="s">
        <v>496</v>
      </c>
      <c r="B41" s="125" t="s">
        <v>519</v>
      </c>
      <c r="C41" s="201" t="s">
        <v>559</v>
      </c>
    </row>
    <row r="42" spans="1:18" ht="62.4" x14ac:dyDescent="0.3">
      <c r="A42" s="19" t="s">
        <v>485</v>
      </c>
      <c r="B42" s="125" t="s">
        <v>534</v>
      </c>
      <c r="C42" s="201" t="s">
        <v>559</v>
      </c>
    </row>
    <row r="43" spans="1:18" ht="171.6" x14ac:dyDescent="0.3">
      <c r="A43" s="19" t="s">
        <v>499</v>
      </c>
      <c r="B43" s="125" t="s">
        <v>500</v>
      </c>
      <c r="C43" s="201" t="s">
        <v>559</v>
      </c>
    </row>
    <row r="44" spans="1:18" ht="93.6" x14ac:dyDescent="0.3">
      <c r="A44" s="19" t="s">
        <v>486</v>
      </c>
      <c r="B44" s="125" t="s">
        <v>525</v>
      </c>
      <c r="C44" s="201" t="s">
        <v>559</v>
      </c>
    </row>
    <row r="45" spans="1:18" ht="78" x14ac:dyDescent="0.3">
      <c r="A45" s="19" t="s">
        <v>520</v>
      </c>
      <c r="B45" s="125" t="s">
        <v>526</v>
      </c>
      <c r="C45" s="201" t="s">
        <v>559</v>
      </c>
    </row>
    <row r="46" spans="1:18" ht="93.6" x14ac:dyDescent="0.3">
      <c r="A46" s="19" t="s">
        <v>487</v>
      </c>
      <c r="B46" s="125" t="s">
        <v>527</v>
      </c>
      <c r="C46" s="201" t="s">
        <v>559</v>
      </c>
    </row>
    <row r="47" spans="1:18" ht="15.6" x14ac:dyDescent="0.3">
      <c r="A47" s="254"/>
      <c r="B47" s="255"/>
      <c r="C47" s="256"/>
    </row>
    <row r="48" spans="1:18" ht="46.8" x14ac:dyDescent="0.3">
      <c r="A48" s="19" t="s">
        <v>521</v>
      </c>
      <c r="B48" s="125" t="s">
        <v>535</v>
      </c>
      <c r="C48" s="202">
        <f>'6.2. Паспорт фин осв ввод'!D24</f>
        <v>1.59</v>
      </c>
    </row>
    <row r="49" spans="1:3" ht="46.8" x14ac:dyDescent="0.3">
      <c r="A49" s="19" t="s">
        <v>488</v>
      </c>
      <c r="B49" s="125" t="s">
        <v>536</v>
      </c>
      <c r="C49" s="202">
        <f>'6.2. Паспорт фин осв ввод'!D30</f>
        <v>1.325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9" zoomScale="70" zoomScaleNormal="70" zoomScaleSheetLayoutView="70" workbookViewId="0">
      <selection activeCell="G23" sqref="G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row>
    <row r="5" spans="1:42" ht="18" x14ac:dyDescent="0.35">
      <c r="AP5" s="11"/>
    </row>
    <row r="6" spans="1:42" ht="17.399999999999999" x14ac:dyDescent="0.3">
      <c r="A6" s="325" t="s">
        <v>10</v>
      </c>
      <c r="B6" s="325"/>
      <c r="C6" s="325"/>
      <c r="D6" s="325"/>
      <c r="E6" s="325"/>
      <c r="F6" s="325"/>
      <c r="G6" s="325"/>
      <c r="H6" s="325"/>
      <c r="I6" s="325"/>
      <c r="J6" s="325"/>
      <c r="K6" s="325"/>
      <c r="L6" s="325"/>
      <c r="M6" s="325"/>
      <c r="N6" s="325"/>
      <c r="O6" s="325"/>
      <c r="P6" s="325"/>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row>
    <row r="7" spans="1:42" ht="17.399999999999999" x14ac:dyDescent="0.3">
      <c r="A7" s="174"/>
      <c r="B7" s="174"/>
      <c r="C7" s="174"/>
      <c r="D7" s="174"/>
      <c r="E7" s="174"/>
      <c r="F7" s="174"/>
      <c r="G7" s="174"/>
      <c r="H7" s="174"/>
      <c r="I7" s="174"/>
      <c r="J7" s="174"/>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row>
    <row r="8" spans="1:42"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row>
    <row r="9" spans="1:42" ht="18.75" customHeight="1" x14ac:dyDescent="0.3">
      <c r="A9" s="324" t="s">
        <v>9</v>
      </c>
      <c r="B9" s="324"/>
      <c r="C9" s="324"/>
      <c r="D9" s="324"/>
      <c r="E9" s="324"/>
      <c r="F9" s="324"/>
      <c r="G9" s="324"/>
      <c r="H9" s="324"/>
      <c r="I9" s="324"/>
      <c r="J9" s="324"/>
      <c r="K9" s="324"/>
      <c r="L9" s="324"/>
      <c r="M9" s="324"/>
      <c r="N9" s="324"/>
      <c r="O9" s="324"/>
      <c r="P9" s="324"/>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row>
    <row r="10" spans="1:42" ht="17.399999999999999" x14ac:dyDescent="0.3">
      <c r="A10" s="174"/>
      <c r="B10" s="174"/>
      <c r="C10" s="174"/>
      <c r="D10" s="174"/>
      <c r="E10" s="174"/>
      <c r="F10" s="174"/>
      <c r="G10" s="174"/>
      <c r="H10" s="174"/>
      <c r="I10" s="174"/>
      <c r="J10" s="174"/>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row>
    <row r="11" spans="1:42" x14ac:dyDescent="0.3">
      <c r="A11" s="323" t="str">
        <f>'1. паспорт местоположение'!A12:C12</f>
        <v>K_KGK_02</v>
      </c>
      <c r="B11" s="323"/>
      <c r="C11" s="323"/>
      <c r="D11" s="323"/>
      <c r="E11" s="323"/>
      <c r="F11" s="323"/>
      <c r="G11" s="323"/>
      <c r="H11" s="323"/>
      <c r="I11" s="323"/>
      <c r="J11" s="323"/>
      <c r="K11" s="323"/>
      <c r="L11" s="323"/>
      <c r="M11" s="323"/>
      <c r="N11" s="323"/>
      <c r="O11" s="323"/>
      <c r="P11" s="323"/>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row>
    <row r="12" spans="1:42" x14ac:dyDescent="0.3">
      <c r="A12" s="324" t="s">
        <v>8</v>
      </c>
      <c r="B12" s="324"/>
      <c r="C12" s="324"/>
      <c r="D12" s="324"/>
      <c r="E12" s="324"/>
      <c r="F12" s="324"/>
      <c r="G12" s="324"/>
      <c r="H12" s="324"/>
      <c r="I12" s="324"/>
      <c r="J12" s="324"/>
      <c r="K12" s="324"/>
      <c r="L12" s="324"/>
      <c r="M12" s="324"/>
      <c r="N12" s="324"/>
      <c r="O12" s="324"/>
      <c r="P12" s="324"/>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row>
    <row r="13" spans="1:42" ht="16.5" customHeight="1" x14ac:dyDescent="0.35">
      <c r="A13" s="176"/>
      <c r="B13" s="176"/>
      <c r="C13" s="176"/>
      <c r="D13" s="176"/>
      <c r="E13" s="176"/>
      <c r="F13" s="176"/>
      <c r="G13" s="176"/>
      <c r="H13" s="176"/>
      <c r="I13" s="176"/>
      <c r="J13" s="176"/>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3" t="str">
        <f>'1. паспорт местоположение'!A15:C15</f>
        <v>Техническое перевооружение транспортного учаска (покупка ГАЗ 330210)</v>
      </c>
      <c r="B14" s="323"/>
      <c r="C14" s="323"/>
      <c r="D14" s="323"/>
      <c r="E14" s="323"/>
      <c r="F14" s="323"/>
      <c r="G14" s="323"/>
      <c r="H14" s="323"/>
      <c r="I14" s="323"/>
      <c r="J14" s="323"/>
      <c r="K14" s="323"/>
      <c r="L14" s="323"/>
      <c r="M14" s="323"/>
      <c r="N14" s="323"/>
      <c r="O14" s="323"/>
      <c r="P14" s="323"/>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row>
    <row r="15" spans="1:42" ht="15.75" customHeight="1" x14ac:dyDescent="0.3">
      <c r="A15" s="258" t="s">
        <v>7</v>
      </c>
      <c r="B15" s="258"/>
      <c r="C15" s="258"/>
      <c r="D15" s="258"/>
      <c r="E15" s="258"/>
      <c r="F15" s="258"/>
      <c r="G15" s="258"/>
      <c r="H15" s="258"/>
      <c r="I15" s="258"/>
      <c r="J15" s="258"/>
      <c r="K15" s="258"/>
      <c r="L15" s="258"/>
      <c r="M15" s="258"/>
      <c r="N15" s="258"/>
      <c r="O15" s="258"/>
      <c r="P15" s="258"/>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row>
    <row r="16" spans="1:42" x14ac:dyDescent="0.3">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8" spans="1:45" x14ac:dyDescent="0.3">
      <c r="A18" s="326" t="s">
        <v>509</v>
      </c>
      <c r="B18" s="326"/>
      <c r="C18" s="326"/>
      <c r="D18" s="326"/>
      <c r="E18" s="326"/>
      <c r="F18" s="326"/>
      <c r="G18" s="326"/>
      <c r="H18" s="326"/>
      <c r="I18" s="326"/>
      <c r="J18" s="326"/>
      <c r="K18" s="326"/>
      <c r="L18" s="326"/>
      <c r="M18" s="326"/>
      <c r="N18" s="326"/>
      <c r="O18" s="326"/>
      <c r="P18" s="326"/>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20" spans="1:45" ht="33" customHeight="1" x14ac:dyDescent="0.3">
      <c r="A20" s="309" t="s">
        <v>194</v>
      </c>
      <c r="B20" s="309" t="s">
        <v>193</v>
      </c>
      <c r="C20" s="307" t="s">
        <v>192</v>
      </c>
      <c r="D20" s="307"/>
      <c r="E20" s="330" t="s">
        <v>191</v>
      </c>
      <c r="F20" s="331"/>
      <c r="G20" s="332"/>
      <c r="H20" s="327" t="s">
        <v>571</v>
      </c>
      <c r="I20" s="321" t="s">
        <v>544</v>
      </c>
      <c r="J20" s="322"/>
      <c r="K20" s="322"/>
      <c r="L20" s="322"/>
      <c r="M20" s="321" t="s">
        <v>545</v>
      </c>
      <c r="N20" s="322"/>
      <c r="O20" s="322"/>
      <c r="P20" s="322"/>
      <c r="Q20" s="321" t="s">
        <v>560</v>
      </c>
      <c r="R20" s="322"/>
      <c r="S20" s="322"/>
      <c r="T20" s="322"/>
      <c r="U20" s="321" t="s">
        <v>561</v>
      </c>
      <c r="V20" s="322"/>
      <c r="W20" s="322"/>
      <c r="X20" s="322"/>
      <c r="Y20" s="321" t="s">
        <v>562</v>
      </c>
      <c r="Z20" s="322"/>
      <c r="AA20" s="322"/>
      <c r="AB20" s="322"/>
      <c r="AC20" s="321" t="s">
        <v>563</v>
      </c>
      <c r="AD20" s="322"/>
      <c r="AE20" s="322"/>
      <c r="AF20" s="322"/>
      <c r="AG20" s="321" t="s">
        <v>572</v>
      </c>
      <c r="AH20" s="322"/>
      <c r="AI20" s="322"/>
      <c r="AJ20" s="322"/>
      <c r="AK20" s="321" t="s">
        <v>573</v>
      </c>
      <c r="AL20" s="322"/>
      <c r="AM20" s="322"/>
      <c r="AN20" s="322"/>
      <c r="AO20" s="316" t="s">
        <v>190</v>
      </c>
      <c r="AP20" s="317"/>
      <c r="AQ20" s="57"/>
      <c r="AR20" s="57"/>
      <c r="AS20" s="57"/>
    </row>
    <row r="21" spans="1:45" ht="99.75" customHeight="1" x14ac:dyDescent="0.3">
      <c r="A21" s="310"/>
      <c r="B21" s="310"/>
      <c r="C21" s="307"/>
      <c r="D21" s="307"/>
      <c r="E21" s="333"/>
      <c r="F21" s="334"/>
      <c r="G21" s="335"/>
      <c r="H21" s="328"/>
      <c r="I21" s="320" t="s">
        <v>3</v>
      </c>
      <c r="J21" s="320"/>
      <c r="K21" s="320" t="s">
        <v>558</v>
      </c>
      <c r="L21" s="320"/>
      <c r="M21" s="320" t="s">
        <v>3</v>
      </c>
      <c r="N21" s="320"/>
      <c r="O21" s="320" t="s">
        <v>558</v>
      </c>
      <c r="P21" s="320"/>
      <c r="Q21" s="320" t="s">
        <v>3</v>
      </c>
      <c r="R21" s="320"/>
      <c r="S21" s="320" t="s">
        <v>558</v>
      </c>
      <c r="T21" s="320"/>
      <c r="U21" s="320" t="s">
        <v>3</v>
      </c>
      <c r="V21" s="320"/>
      <c r="W21" s="320" t="s">
        <v>188</v>
      </c>
      <c r="X21" s="320"/>
      <c r="Y21" s="320" t="s">
        <v>3</v>
      </c>
      <c r="Z21" s="320"/>
      <c r="AA21" s="320" t="s">
        <v>188</v>
      </c>
      <c r="AB21" s="320"/>
      <c r="AC21" s="320" t="s">
        <v>3</v>
      </c>
      <c r="AD21" s="320"/>
      <c r="AE21" s="320" t="s">
        <v>188</v>
      </c>
      <c r="AF21" s="320"/>
      <c r="AG21" s="320" t="s">
        <v>3</v>
      </c>
      <c r="AH21" s="320"/>
      <c r="AI21" s="320" t="s">
        <v>188</v>
      </c>
      <c r="AJ21" s="320"/>
      <c r="AK21" s="320" t="s">
        <v>3</v>
      </c>
      <c r="AL21" s="320"/>
      <c r="AM21" s="320" t="s">
        <v>188</v>
      </c>
      <c r="AN21" s="320"/>
      <c r="AO21" s="318"/>
      <c r="AP21" s="319"/>
    </row>
    <row r="22" spans="1:45" ht="89.25" customHeight="1" x14ac:dyDescent="0.3">
      <c r="A22" s="311"/>
      <c r="B22" s="311"/>
      <c r="C22" s="204" t="s">
        <v>3</v>
      </c>
      <c r="D22" s="204" t="s">
        <v>188</v>
      </c>
      <c r="E22" s="56" t="s">
        <v>577</v>
      </c>
      <c r="F22" s="56" t="s">
        <v>585</v>
      </c>
      <c r="G22" s="56" t="s">
        <v>588</v>
      </c>
      <c r="H22" s="329"/>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4" t="s">
        <v>189</v>
      </c>
      <c r="AP22" s="204" t="s">
        <v>188</v>
      </c>
    </row>
    <row r="23" spans="1:45" ht="19.5" customHeight="1" x14ac:dyDescent="0.3">
      <c r="A23" s="49">
        <v>1</v>
      </c>
      <c r="B23" s="49">
        <f>A23+1</f>
        <v>2</v>
      </c>
      <c r="C23" s="49">
        <f t="shared" ref="C23:AP23" si="0">B23+1</f>
        <v>3</v>
      </c>
      <c r="D23" s="49">
        <f t="shared" si="0"/>
        <v>4</v>
      </c>
      <c r="E23" s="49">
        <f t="shared" si="0"/>
        <v>5</v>
      </c>
      <c r="F23" s="49">
        <f t="shared" si="0"/>
        <v>6</v>
      </c>
      <c r="G23" s="252">
        <f t="shared" si="0"/>
        <v>7</v>
      </c>
      <c r="H23" s="252">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78">
        <f t="shared" ref="C24:C26" si="1">M24+Q24</f>
        <v>1.59</v>
      </c>
      <c r="D24" s="178">
        <f>O24+S24</f>
        <v>1.59</v>
      </c>
      <c r="E24" s="179">
        <v>0</v>
      </c>
      <c r="F24" s="178">
        <f t="shared" ref="F24:G24" si="2">SUM(F25:F29)</f>
        <v>1.59</v>
      </c>
      <c r="G24" s="178">
        <f t="shared" si="2"/>
        <v>0</v>
      </c>
      <c r="H24" s="178">
        <f t="shared" ref="H24:AM24" si="3">SUM(H25:H29)</f>
        <v>0</v>
      </c>
      <c r="I24" s="178">
        <f t="shared" ref="I24" si="4">SUM(I25:I29)</f>
        <v>0</v>
      </c>
      <c r="J24" s="178">
        <f t="shared" si="3"/>
        <v>0</v>
      </c>
      <c r="K24" s="178">
        <f t="shared" si="3"/>
        <v>0</v>
      </c>
      <c r="L24" s="178">
        <f t="shared" si="3"/>
        <v>0</v>
      </c>
      <c r="M24" s="178">
        <f t="shared" ref="M24:Q24" si="5">SUM(M25:M29)</f>
        <v>0</v>
      </c>
      <c r="N24" s="178">
        <f t="shared" si="5"/>
        <v>0</v>
      </c>
      <c r="O24" s="178">
        <f t="shared" si="5"/>
        <v>0</v>
      </c>
      <c r="P24" s="178">
        <f t="shared" si="5"/>
        <v>0</v>
      </c>
      <c r="Q24" s="178">
        <f t="shared" si="5"/>
        <v>1.59</v>
      </c>
      <c r="R24" s="178">
        <f t="shared" si="3"/>
        <v>0</v>
      </c>
      <c r="S24" s="178">
        <f t="shared" si="3"/>
        <v>1.59</v>
      </c>
      <c r="T24" s="178">
        <f t="shared" si="3"/>
        <v>0</v>
      </c>
      <c r="U24" s="178">
        <f t="shared" si="3"/>
        <v>0</v>
      </c>
      <c r="V24" s="178">
        <f t="shared" si="3"/>
        <v>0</v>
      </c>
      <c r="W24" s="178">
        <f t="shared" si="3"/>
        <v>0</v>
      </c>
      <c r="X24" s="178">
        <f t="shared" si="3"/>
        <v>0</v>
      </c>
      <c r="Y24" s="178">
        <f t="shared" si="3"/>
        <v>0</v>
      </c>
      <c r="Z24" s="178">
        <f t="shared" si="3"/>
        <v>0</v>
      </c>
      <c r="AA24" s="178">
        <f t="shared" si="3"/>
        <v>0</v>
      </c>
      <c r="AB24" s="178">
        <f t="shared" si="3"/>
        <v>0</v>
      </c>
      <c r="AC24" s="178">
        <f t="shared" si="3"/>
        <v>0</v>
      </c>
      <c r="AD24" s="178">
        <f t="shared" si="3"/>
        <v>0</v>
      </c>
      <c r="AE24" s="178">
        <f t="shared" si="3"/>
        <v>0</v>
      </c>
      <c r="AF24" s="178">
        <f t="shared" si="3"/>
        <v>0</v>
      </c>
      <c r="AG24" s="178">
        <f t="shared" si="3"/>
        <v>0</v>
      </c>
      <c r="AH24" s="178">
        <f t="shared" si="3"/>
        <v>0</v>
      </c>
      <c r="AI24" s="178">
        <f t="shared" si="3"/>
        <v>0</v>
      </c>
      <c r="AJ24" s="178">
        <f t="shared" si="3"/>
        <v>0</v>
      </c>
      <c r="AK24" s="178">
        <f t="shared" si="3"/>
        <v>0</v>
      </c>
      <c r="AL24" s="178">
        <f t="shared" si="3"/>
        <v>0</v>
      </c>
      <c r="AM24" s="178">
        <f t="shared" si="3"/>
        <v>0</v>
      </c>
      <c r="AN24" s="178">
        <f>SUM(AN25:AN29)</f>
        <v>0</v>
      </c>
      <c r="AO24" s="177">
        <f>I24+M24+Q24+U24+AK24+Y24+AC24+AG24</f>
        <v>1.59</v>
      </c>
      <c r="AP24" s="177">
        <f>D24</f>
        <v>1.59</v>
      </c>
    </row>
    <row r="25" spans="1:45" ht="24" customHeight="1" x14ac:dyDescent="0.3">
      <c r="A25" s="51" t="s">
        <v>186</v>
      </c>
      <c r="B25" s="32" t="s">
        <v>185</v>
      </c>
      <c r="C25" s="178">
        <f t="shared" si="1"/>
        <v>0</v>
      </c>
      <c r="D25" s="178">
        <f t="shared" ref="D25:D64" si="6">O25</f>
        <v>0</v>
      </c>
      <c r="E25" s="179">
        <v>0</v>
      </c>
      <c r="F25" s="179">
        <v>0</v>
      </c>
      <c r="G25" s="179">
        <v>0</v>
      </c>
      <c r="H25" s="179">
        <v>0</v>
      </c>
      <c r="I25" s="179">
        <v>0</v>
      </c>
      <c r="J25" s="179">
        <v>0</v>
      </c>
      <c r="K25" s="179">
        <v>0</v>
      </c>
      <c r="L25" s="179">
        <v>0</v>
      </c>
      <c r="M25" s="179">
        <v>0</v>
      </c>
      <c r="N25" s="179">
        <v>0</v>
      </c>
      <c r="O25" s="179">
        <v>0</v>
      </c>
      <c r="P25" s="179">
        <v>0</v>
      </c>
      <c r="Q25" s="179">
        <v>0</v>
      </c>
      <c r="R25" s="179">
        <v>0</v>
      </c>
      <c r="S25" s="179">
        <v>0</v>
      </c>
      <c r="T25" s="179">
        <v>0</v>
      </c>
      <c r="U25" s="179">
        <v>0</v>
      </c>
      <c r="V25" s="179">
        <v>0</v>
      </c>
      <c r="W25" s="179">
        <v>0</v>
      </c>
      <c r="X25" s="179">
        <v>0</v>
      </c>
      <c r="Y25" s="179">
        <v>0</v>
      </c>
      <c r="Z25" s="179">
        <v>0</v>
      </c>
      <c r="AA25" s="179">
        <v>0</v>
      </c>
      <c r="AB25" s="179">
        <v>0</v>
      </c>
      <c r="AC25" s="179">
        <v>0</v>
      </c>
      <c r="AD25" s="179">
        <v>0</v>
      </c>
      <c r="AE25" s="179">
        <v>0</v>
      </c>
      <c r="AF25" s="179">
        <v>0</v>
      </c>
      <c r="AG25" s="179">
        <v>0</v>
      </c>
      <c r="AH25" s="179">
        <v>0</v>
      </c>
      <c r="AI25" s="179">
        <v>0</v>
      </c>
      <c r="AJ25" s="179">
        <v>0</v>
      </c>
      <c r="AK25" s="179">
        <v>0</v>
      </c>
      <c r="AL25" s="179">
        <v>0</v>
      </c>
      <c r="AM25" s="179">
        <v>0</v>
      </c>
      <c r="AN25" s="179">
        <v>0</v>
      </c>
      <c r="AO25" s="177">
        <f t="shared" ref="AO25:AO64" si="7">I25+M25+Q25+U25+AK25+Y25+AC25+AG25</f>
        <v>0</v>
      </c>
      <c r="AP25" s="177">
        <f t="shared" ref="AP25:AP64" si="8">D25</f>
        <v>0</v>
      </c>
    </row>
    <row r="26" spans="1:45" x14ac:dyDescent="0.3">
      <c r="A26" s="51" t="s">
        <v>184</v>
      </c>
      <c r="B26" s="32" t="s">
        <v>183</v>
      </c>
      <c r="C26" s="178">
        <f t="shared" si="1"/>
        <v>0</v>
      </c>
      <c r="D26" s="178">
        <f t="shared" si="6"/>
        <v>0</v>
      </c>
      <c r="E26" s="179">
        <v>0</v>
      </c>
      <c r="F26" s="179">
        <v>0</v>
      </c>
      <c r="G26" s="179">
        <v>0</v>
      </c>
      <c r="H26" s="179">
        <v>0</v>
      </c>
      <c r="I26" s="179">
        <v>0</v>
      </c>
      <c r="J26" s="179">
        <v>0</v>
      </c>
      <c r="K26" s="179">
        <v>0</v>
      </c>
      <c r="L26" s="179">
        <v>0</v>
      </c>
      <c r="M26" s="179">
        <v>0</v>
      </c>
      <c r="N26" s="179">
        <v>0</v>
      </c>
      <c r="O26" s="179">
        <v>0</v>
      </c>
      <c r="P26" s="179">
        <v>0</v>
      </c>
      <c r="Q26" s="179">
        <v>0</v>
      </c>
      <c r="R26" s="179">
        <v>0</v>
      </c>
      <c r="S26" s="179">
        <v>0</v>
      </c>
      <c r="T26" s="179">
        <v>0</v>
      </c>
      <c r="U26" s="179">
        <v>0</v>
      </c>
      <c r="V26" s="179">
        <v>0</v>
      </c>
      <c r="W26" s="179">
        <v>0</v>
      </c>
      <c r="X26" s="179">
        <v>0</v>
      </c>
      <c r="Y26" s="179">
        <v>0</v>
      </c>
      <c r="Z26" s="179">
        <v>0</v>
      </c>
      <c r="AA26" s="179">
        <v>0</v>
      </c>
      <c r="AB26" s="179">
        <v>0</v>
      </c>
      <c r="AC26" s="179">
        <v>0</v>
      </c>
      <c r="AD26" s="179">
        <v>0</v>
      </c>
      <c r="AE26" s="179">
        <v>0</v>
      </c>
      <c r="AF26" s="179">
        <v>0</v>
      </c>
      <c r="AG26" s="179">
        <v>0</v>
      </c>
      <c r="AH26" s="179">
        <v>0</v>
      </c>
      <c r="AI26" s="179">
        <v>0</v>
      </c>
      <c r="AJ26" s="179">
        <v>0</v>
      </c>
      <c r="AK26" s="179">
        <v>0</v>
      </c>
      <c r="AL26" s="179">
        <v>0</v>
      </c>
      <c r="AM26" s="179">
        <v>0</v>
      </c>
      <c r="AN26" s="179">
        <v>0</v>
      </c>
      <c r="AO26" s="177">
        <f t="shared" si="7"/>
        <v>0</v>
      </c>
      <c r="AP26" s="177">
        <f t="shared" si="8"/>
        <v>0</v>
      </c>
    </row>
    <row r="27" spans="1:45" ht="31.2" x14ac:dyDescent="0.3">
      <c r="A27" s="51" t="s">
        <v>182</v>
      </c>
      <c r="B27" s="32" t="s">
        <v>445</v>
      </c>
      <c r="C27" s="178">
        <f>M27+Q27</f>
        <v>1.59</v>
      </c>
      <c r="D27" s="178">
        <f>O27+S27</f>
        <v>1.59</v>
      </c>
      <c r="E27" s="179">
        <v>0</v>
      </c>
      <c r="F27" s="179">
        <f>D27</f>
        <v>1.59</v>
      </c>
      <c r="G27" s="179">
        <f>E27</f>
        <v>0</v>
      </c>
      <c r="H27" s="179">
        <v>0</v>
      </c>
      <c r="I27" s="179">
        <v>0</v>
      </c>
      <c r="J27" s="179">
        <v>0</v>
      </c>
      <c r="K27" s="179">
        <v>0</v>
      </c>
      <c r="L27" s="179">
        <v>0</v>
      </c>
      <c r="M27" s="179">
        <v>0</v>
      </c>
      <c r="N27" s="179">
        <v>0</v>
      </c>
      <c r="O27" s="179">
        <v>0</v>
      </c>
      <c r="P27" s="179">
        <v>0</v>
      </c>
      <c r="Q27" s="179">
        <v>1.59</v>
      </c>
      <c r="R27" s="179">
        <v>0</v>
      </c>
      <c r="S27" s="179">
        <v>1.59</v>
      </c>
      <c r="T27" s="179">
        <v>0</v>
      </c>
      <c r="U27" s="179">
        <v>0</v>
      </c>
      <c r="V27" s="179">
        <v>0</v>
      </c>
      <c r="W27" s="179">
        <v>0</v>
      </c>
      <c r="X27" s="179">
        <v>0</v>
      </c>
      <c r="Y27" s="179">
        <v>0</v>
      </c>
      <c r="Z27" s="179">
        <v>0</v>
      </c>
      <c r="AA27" s="179">
        <v>0</v>
      </c>
      <c r="AB27" s="179">
        <v>0</v>
      </c>
      <c r="AC27" s="179">
        <v>0</v>
      </c>
      <c r="AD27" s="179">
        <v>0</v>
      </c>
      <c r="AE27" s="179">
        <v>0</v>
      </c>
      <c r="AF27" s="179">
        <v>0</v>
      </c>
      <c r="AG27" s="179">
        <v>0</v>
      </c>
      <c r="AH27" s="179">
        <v>0</v>
      </c>
      <c r="AI27" s="179">
        <v>0</v>
      </c>
      <c r="AJ27" s="179">
        <v>0</v>
      </c>
      <c r="AK27" s="179">
        <v>0</v>
      </c>
      <c r="AL27" s="179">
        <v>0</v>
      </c>
      <c r="AM27" s="179">
        <v>0</v>
      </c>
      <c r="AN27" s="179">
        <v>0</v>
      </c>
      <c r="AO27" s="177">
        <f t="shared" si="7"/>
        <v>1.59</v>
      </c>
      <c r="AP27" s="177">
        <f t="shared" si="8"/>
        <v>1.59</v>
      </c>
    </row>
    <row r="28" spans="1:45" x14ac:dyDescent="0.3">
      <c r="A28" s="51" t="s">
        <v>181</v>
      </c>
      <c r="B28" s="32" t="s">
        <v>546</v>
      </c>
      <c r="C28" s="178">
        <f t="shared" ref="C28:C64" si="9">M28+Q28</f>
        <v>0</v>
      </c>
      <c r="D28" s="178">
        <f t="shared" si="6"/>
        <v>0</v>
      </c>
      <c r="E28" s="179">
        <v>0</v>
      </c>
      <c r="F28" s="179">
        <v>0</v>
      </c>
      <c r="G28" s="179">
        <v>0</v>
      </c>
      <c r="H28" s="179">
        <v>0</v>
      </c>
      <c r="I28" s="179">
        <v>0</v>
      </c>
      <c r="J28" s="179">
        <v>0</v>
      </c>
      <c r="K28" s="179">
        <v>0</v>
      </c>
      <c r="L28" s="179">
        <v>0</v>
      </c>
      <c r="M28" s="179">
        <v>0</v>
      </c>
      <c r="N28" s="179">
        <v>0</v>
      </c>
      <c r="O28" s="179">
        <v>0</v>
      </c>
      <c r="P28" s="179">
        <v>0</v>
      </c>
      <c r="Q28" s="179">
        <v>0</v>
      </c>
      <c r="R28" s="179">
        <v>0</v>
      </c>
      <c r="S28" s="179">
        <v>0</v>
      </c>
      <c r="T28" s="179">
        <v>0</v>
      </c>
      <c r="U28" s="179">
        <v>0</v>
      </c>
      <c r="V28" s="179">
        <v>0</v>
      </c>
      <c r="W28" s="179">
        <v>0</v>
      </c>
      <c r="X28" s="179">
        <v>0</v>
      </c>
      <c r="Y28" s="179">
        <v>0</v>
      </c>
      <c r="Z28" s="179">
        <v>0</v>
      </c>
      <c r="AA28" s="179">
        <v>0</v>
      </c>
      <c r="AB28" s="179">
        <v>0</v>
      </c>
      <c r="AC28" s="179">
        <v>0</v>
      </c>
      <c r="AD28" s="179">
        <v>0</v>
      </c>
      <c r="AE28" s="179">
        <v>0</v>
      </c>
      <c r="AF28" s="179">
        <v>0</v>
      </c>
      <c r="AG28" s="179">
        <v>0</v>
      </c>
      <c r="AH28" s="179">
        <v>0</v>
      </c>
      <c r="AI28" s="179">
        <v>0</v>
      </c>
      <c r="AJ28" s="179">
        <v>0</v>
      </c>
      <c r="AK28" s="179">
        <v>0</v>
      </c>
      <c r="AL28" s="179">
        <v>0</v>
      </c>
      <c r="AM28" s="179">
        <v>0</v>
      </c>
      <c r="AN28" s="179">
        <v>0</v>
      </c>
      <c r="AO28" s="177">
        <f t="shared" si="7"/>
        <v>0</v>
      </c>
      <c r="AP28" s="177">
        <f t="shared" si="8"/>
        <v>0</v>
      </c>
    </row>
    <row r="29" spans="1:45" x14ac:dyDescent="0.3">
      <c r="A29" s="51" t="s">
        <v>180</v>
      </c>
      <c r="B29" s="55" t="s">
        <v>179</v>
      </c>
      <c r="C29" s="178">
        <f t="shared" si="9"/>
        <v>0</v>
      </c>
      <c r="D29" s="178">
        <f t="shared" si="6"/>
        <v>0</v>
      </c>
      <c r="E29" s="179">
        <v>0</v>
      </c>
      <c r="F29" s="179">
        <v>0</v>
      </c>
      <c r="G29" s="179">
        <v>0</v>
      </c>
      <c r="H29" s="179">
        <v>0</v>
      </c>
      <c r="I29" s="179">
        <v>0</v>
      </c>
      <c r="J29" s="179">
        <v>0</v>
      </c>
      <c r="K29" s="179">
        <v>0</v>
      </c>
      <c r="L29" s="179">
        <v>0</v>
      </c>
      <c r="M29" s="179">
        <v>0</v>
      </c>
      <c r="N29" s="179">
        <v>0</v>
      </c>
      <c r="O29" s="179">
        <v>0</v>
      </c>
      <c r="P29" s="179">
        <v>0</v>
      </c>
      <c r="Q29" s="179">
        <v>0</v>
      </c>
      <c r="R29" s="179">
        <v>0</v>
      </c>
      <c r="S29" s="179">
        <v>0</v>
      </c>
      <c r="T29" s="179">
        <v>0</v>
      </c>
      <c r="U29" s="179">
        <v>0</v>
      </c>
      <c r="V29" s="179">
        <v>0</v>
      </c>
      <c r="W29" s="179">
        <v>0</v>
      </c>
      <c r="X29" s="179">
        <v>0</v>
      </c>
      <c r="Y29" s="179">
        <v>0</v>
      </c>
      <c r="Z29" s="179">
        <v>0</v>
      </c>
      <c r="AA29" s="179">
        <v>0</v>
      </c>
      <c r="AB29" s="179">
        <v>0</v>
      </c>
      <c r="AC29" s="179">
        <v>0</v>
      </c>
      <c r="AD29" s="179">
        <v>0</v>
      </c>
      <c r="AE29" s="179">
        <v>0</v>
      </c>
      <c r="AF29" s="179">
        <v>0</v>
      </c>
      <c r="AG29" s="179">
        <v>0</v>
      </c>
      <c r="AH29" s="179">
        <v>0</v>
      </c>
      <c r="AI29" s="179">
        <v>0</v>
      </c>
      <c r="AJ29" s="179">
        <v>0</v>
      </c>
      <c r="AK29" s="179">
        <v>0</v>
      </c>
      <c r="AL29" s="179">
        <v>0</v>
      </c>
      <c r="AM29" s="179">
        <v>0</v>
      </c>
      <c r="AN29" s="179">
        <v>0</v>
      </c>
      <c r="AO29" s="177">
        <f t="shared" si="7"/>
        <v>0</v>
      </c>
      <c r="AP29" s="177">
        <f t="shared" si="8"/>
        <v>0</v>
      </c>
    </row>
    <row r="30" spans="1:45" ht="46.8" x14ac:dyDescent="0.3">
      <c r="A30" s="54" t="s">
        <v>64</v>
      </c>
      <c r="B30" s="53" t="s">
        <v>178</v>
      </c>
      <c r="C30" s="178">
        <f t="shared" si="9"/>
        <v>1.325</v>
      </c>
      <c r="D30" s="178">
        <f>O30+S30</f>
        <v>1.325</v>
      </c>
      <c r="E30" s="177">
        <v>0</v>
      </c>
      <c r="F30" s="177">
        <f>D30</f>
        <v>1.325</v>
      </c>
      <c r="G30" s="177">
        <f>E30</f>
        <v>0</v>
      </c>
      <c r="H30" s="177">
        <v>0</v>
      </c>
      <c r="I30" s="177">
        <f t="shared" ref="I30" si="10">SUM(I31:I34)</f>
        <v>0</v>
      </c>
      <c r="J30" s="177">
        <f t="shared" ref="J30:AO30" si="11">SUM(J31:J34)</f>
        <v>0</v>
      </c>
      <c r="K30" s="177">
        <f t="shared" si="11"/>
        <v>0</v>
      </c>
      <c r="L30" s="177">
        <f t="shared" si="11"/>
        <v>0</v>
      </c>
      <c r="M30" s="177">
        <f t="shared" ref="M30:Q30" si="12">SUM(M31:M34)</f>
        <v>0</v>
      </c>
      <c r="N30" s="177">
        <f t="shared" si="12"/>
        <v>0</v>
      </c>
      <c r="O30" s="177">
        <f t="shared" si="12"/>
        <v>0</v>
      </c>
      <c r="P30" s="177">
        <f t="shared" si="12"/>
        <v>0</v>
      </c>
      <c r="Q30" s="177">
        <f t="shared" si="12"/>
        <v>1.325</v>
      </c>
      <c r="R30" s="177">
        <f t="shared" si="11"/>
        <v>0</v>
      </c>
      <c r="S30" s="177">
        <f t="shared" si="11"/>
        <v>1.325</v>
      </c>
      <c r="T30" s="177">
        <f t="shared" si="11"/>
        <v>0</v>
      </c>
      <c r="U30" s="177">
        <f t="shared" si="11"/>
        <v>0</v>
      </c>
      <c r="V30" s="177">
        <f t="shared" si="11"/>
        <v>0</v>
      </c>
      <c r="W30" s="177">
        <f t="shared" si="11"/>
        <v>0</v>
      </c>
      <c r="X30" s="177">
        <f t="shared" si="11"/>
        <v>0</v>
      </c>
      <c r="Y30" s="177">
        <f t="shared" si="11"/>
        <v>0</v>
      </c>
      <c r="Z30" s="177">
        <f t="shared" si="11"/>
        <v>0</v>
      </c>
      <c r="AA30" s="177">
        <f t="shared" si="11"/>
        <v>0</v>
      </c>
      <c r="AB30" s="177">
        <f t="shared" si="11"/>
        <v>0</v>
      </c>
      <c r="AC30" s="177">
        <f t="shared" si="11"/>
        <v>0</v>
      </c>
      <c r="AD30" s="177">
        <f t="shared" si="11"/>
        <v>0</v>
      </c>
      <c r="AE30" s="177">
        <f t="shared" si="11"/>
        <v>0</v>
      </c>
      <c r="AF30" s="177">
        <f t="shared" si="11"/>
        <v>0</v>
      </c>
      <c r="AG30" s="177">
        <f t="shared" si="11"/>
        <v>0</v>
      </c>
      <c r="AH30" s="177">
        <f t="shared" si="11"/>
        <v>0</v>
      </c>
      <c r="AI30" s="177">
        <f t="shared" si="11"/>
        <v>0</v>
      </c>
      <c r="AJ30" s="177">
        <f t="shared" si="11"/>
        <v>0</v>
      </c>
      <c r="AK30" s="177">
        <f t="shared" si="11"/>
        <v>0</v>
      </c>
      <c r="AL30" s="177">
        <f t="shared" si="11"/>
        <v>0</v>
      </c>
      <c r="AM30" s="177">
        <f t="shared" si="11"/>
        <v>0</v>
      </c>
      <c r="AN30" s="177">
        <f t="shared" si="11"/>
        <v>0</v>
      </c>
      <c r="AO30" s="177">
        <f t="shared" si="11"/>
        <v>1.325</v>
      </c>
      <c r="AP30" s="177">
        <f t="shared" si="8"/>
        <v>1.325</v>
      </c>
    </row>
    <row r="31" spans="1:45" x14ac:dyDescent="0.3">
      <c r="A31" s="54" t="s">
        <v>177</v>
      </c>
      <c r="B31" s="32" t="s">
        <v>176</v>
      </c>
      <c r="C31" s="178">
        <f t="shared" si="9"/>
        <v>0</v>
      </c>
      <c r="D31" s="178">
        <f t="shared" si="6"/>
        <v>0</v>
      </c>
      <c r="E31" s="186">
        <v>0</v>
      </c>
      <c r="F31" s="186">
        <v>0</v>
      </c>
      <c r="G31" s="186">
        <v>0</v>
      </c>
      <c r="H31" s="179">
        <v>0</v>
      </c>
      <c r="I31" s="186">
        <v>0</v>
      </c>
      <c r="J31" s="186">
        <v>0</v>
      </c>
      <c r="K31" s="186">
        <v>0</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6">
        <v>0</v>
      </c>
      <c r="AC31" s="186">
        <v>0</v>
      </c>
      <c r="AD31" s="186">
        <v>0</v>
      </c>
      <c r="AE31" s="186">
        <v>0</v>
      </c>
      <c r="AF31" s="186">
        <v>0</v>
      </c>
      <c r="AG31" s="186">
        <v>0</v>
      </c>
      <c r="AH31" s="186">
        <v>0</v>
      </c>
      <c r="AI31" s="186">
        <v>0</v>
      </c>
      <c r="AJ31" s="186">
        <v>0</v>
      </c>
      <c r="AK31" s="186">
        <v>0</v>
      </c>
      <c r="AL31" s="186">
        <v>0</v>
      </c>
      <c r="AM31" s="186">
        <v>0</v>
      </c>
      <c r="AN31" s="186">
        <v>0</v>
      </c>
      <c r="AO31" s="177">
        <f t="shared" si="7"/>
        <v>0</v>
      </c>
      <c r="AP31" s="177">
        <f t="shared" si="8"/>
        <v>0</v>
      </c>
    </row>
    <row r="32" spans="1:45" ht="31.2" x14ac:dyDescent="0.3">
      <c r="A32" s="54" t="s">
        <v>175</v>
      </c>
      <c r="B32" s="32" t="s">
        <v>174</v>
      </c>
      <c r="C32" s="178">
        <f t="shared" si="9"/>
        <v>0</v>
      </c>
      <c r="D32" s="178">
        <f t="shared" si="6"/>
        <v>0</v>
      </c>
      <c r="E32" s="186">
        <f>F32</f>
        <v>0</v>
      </c>
      <c r="F32" s="186">
        <f>D32</f>
        <v>0</v>
      </c>
      <c r="G32" s="186">
        <f>E32</f>
        <v>0</v>
      </c>
      <c r="H32" s="179">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v>0</v>
      </c>
      <c r="AH32" s="186">
        <v>0</v>
      </c>
      <c r="AI32" s="186">
        <v>0</v>
      </c>
      <c r="AJ32" s="186">
        <v>0</v>
      </c>
      <c r="AK32" s="186">
        <v>0</v>
      </c>
      <c r="AL32" s="186">
        <v>0</v>
      </c>
      <c r="AM32" s="186">
        <v>0</v>
      </c>
      <c r="AN32" s="186">
        <v>0</v>
      </c>
      <c r="AO32" s="177">
        <f t="shared" si="7"/>
        <v>0</v>
      </c>
      <c r="AP32" s="177">
        <f t="shared" si="8"/>
        <v>0</v>
      </c>
    </row>
    <row r="33" spans="1:42" x14ac:dyDescent="0.3">
      <c r="A33" s="54" t="s">
        <v>173</v>
      </c>
      <c r="B33" s="32" t="s">
        <v>172</v>
      </c>
      <c r="C33" s="178">
        <f t="shared" si="9"/>
        <v>1.325</v>
      </c>
      <c r="D33" s="178">
        <f>O33+S33</f>
        <v>1.325</v>
      </c>
      <c r="E33" s="186">
        <v>0</v>
      </c>
      <c r="F33" s="186">
        <f>D33</f>
        <v>1.325</v>
      </c>
      <c r="G33" s="186">
        <f>E33</f>
        <v>0</v>
      </c>
      <c r="H33" s="179">
        <v>0</v>
      </c>
      <c r="I33" s="186">
        <v>0</v>
      </c>
      <c r="J33" s="186">
        <v>0</v>
      </c>
      <c r="K33" s="186">
        <v>0</v>
      </c>
      <c r="L33" s="186">
        <v>0</v>
      </c>
      <c r="M33" s="186">
        <v>0</v>
      </c>
      <c r="N33" s="186">
        <v>0</v>
      </c>
      <c r="O33" s="186">
        <v>0</v>
      </c>
      <c r="P33" s="186">
        <v>0</v>
      </c>
      <c r="Q33" s="186">
        <v>1.325</v>
      </c>
      <c r="R33" s="186">
        <v>0</v>
      </c>
      <c r="S33" s="186">
        <v>1.325</v>
      </c>
      <c r="T33" s="186">
        <v>0</v>
      </c>
      <c r="U33" s="186">
        <v>0</v>
      </c>
      <c r="V33" s="186">
        <v>0</v>
      </c>
      <c r="W33" s="186">
        <v>0</v>
      </c>
      <c r="X33" s="186">
        <v>0</v>
      </c>
      <c r="Y33" s="186">
        <v>0</v>
      </c>
      <c r="Z33" s="186">
        <v>0</v>
      </c>
      <c r="AA33" s="186">
        <v>0</v>
      </c>
      <c r="AB33" s="186">
        <v>0</v>
      </c>
      <c r="AC33" s="186">
        <v>0</v>
      </c>
      <c r="AD33" s="186">
        <v>0</v>
      </c>
      <c r="AE33" s="186">
        <v>0</v>
      </c>
      <c r="AF33" s="186">
        <v>0</v>
      </c>
      <c r="AG33" s="186">
        <v>0</v>
      </c>
      <c r="AH33" s="186">
        <v>0</v>
      </c>
      <c r="AI33" s="186">
        <v>0</v>
      </c>
      <c r="AJ33" s="186">
        <v>0</v>
      </c>
      <c r="AK33" s="186">
        <v>0</v>
      </c>
      <c r="AL33" s="186">
        <v>0</v>
      </c>
      <c r="AM33" s="186">
        <v>0</v>
      </c>
      <c r="AN33" s="186">
        <v>0</v>
      </c>
      <c r="AO33" s="177">
        <f t="shared" si="7"/>
        <v>1.325</v>
      </c>
      <c r="AP33" s="177">
        <f t="shared" si="8"/>
        <v>1.325</v>
      </c>
    </row>
    <row r="34" spans="1:42" x14ac:dyDescent="0.3">
      <c r="A34" s="54" t="s">
        <v>171</v>
      </c>
      <c r="B34" s="32" t="s">
        <v>170</v>
      </c>
      <c r="C34" s="178">
        <f t="shared" si="9"/>
        <v>0</v>
      </c>
      <c r="D34" s="178">
        <f t="shared" si="6"/>
        <v>0</v>
      </c>
      <c r="E34" s="186">
        <v>0</v>
      </c>
      <c r="F34" s="186">
        <v>0</v>
      </c>
      <c r="G34" s="186">
        <v>0</v>
      </c>
      <c r="H34" s="179">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v>0</v>
      </c>
      <c r="AH34" s="186">
        <v>0</v>
      </c>
      <c r="AI34" s="186">
        <v>0</v>
      </c>
      <c r="AJ34" s="186">
        <v>0</v>
      </c>
      <c r="AK34" s="186">
        <v>0</v>
      </c>
      <c r="AL34" s="186">
        <v>0</v>
      </c>
      <c r="AM34" s="186">
        <v>0</v>
      </c>
      <c r="AN34" s="186">
        <v>0</v>
      </c>
      <c r="AO34" s="177">
        <f t="shared" si="7"/>
        <v>0</v>
      </c>
      <c r="AP34" s="177">
        <f t="shared" si="8"/>
        <v>0</v>
      </c>
    </row>
    <row r="35" spans="1:42" ht="31.2" x14ac:dyDescent="0.3">
      <c r="A35" s="54" t="s">
        <v>63</v>
      </c>
      <c r="B35" s="53" t="s">
        <v>169</v>
      </c>
      <c r="C35" s="178">
        <f t="shared" si="9"/>
        <v>0</v>
      </c>
      <c r="D35" s="178">
        <f t="shared" si="6"/>
        <v>0</v>
      </c>
      <c r="E35" s="177">
        <f t="shared" ref="E35:F35" si="13">SUM(E36:E42)</f>
        <v>0</v>
      </c>
      <c r="F35" s="177">
        <f t="shared" si="13"/>
        <v>0</v>
      </c>
      <c r="G35" s="177">
        <f t="shared" ref="G35" si="14">SUM(G36:G42)</f>
        <v>0</v>
      </c>
      <c r="H35" s="177">
        <f t="shared" ref="H35:AO35" si="15">SUM(H36:H42)</f>
        <v>0</v>
      </c>
      <c r="I35" s="177">
        <f t="shared" ref="I35" si="16">SUM(I36:I42)</f>
        <v>0</v>
      </c>
      <c r="J35" s="177">
        <f t="shared" si="15"/>
        <v>0</v>
      </c>
      <c r="K35" s="177">
        <f t="shared" si="15"/>
        <v>0</v>
      </c>
      <c r="L35" s="177">
        <f t="shared" si="15"/>
        <v>0</v>
      </c>
      <c r="M35" s="177">
        <f t="shared" ref="M35:Q35" si="17">SUM(M36:M42)</f>
        <v>0</v>
      </c>
      <c r="N35" s="177">
        <f t="shared" si="17"/>
        <v>0</v>
      </c>
      <c r="O35" s="177">
        <f t="shared" si="17"/>
        <v>0</v>
      </c>
      <c r="P35" s="177">
        <f t="shared" si="17"/>
        <v>0</v>
      </c>
      <c r="Q35" s="177">
        <f t="shared" si="17"/>
        <v>0</v>
      </c>
      <c r="R35" s="177">
        <f t="shared" si="15"/>
        <v>0</v>
      </c>
      <c r="S35" s="177">
        <f t="shared" si="15"/>
        <v>0</v>
      </c>
      <c r="T35" s="177">
        <f t="shared" si="15"/>
        <v>0</v>
      </c>
      <c r="U35" s="177">
        <f t="shared" si="15"/>
        <v>0</v>
      </c>
      <c r="V35" s="177">
        <f t="shared" si="15"/>
        <v>0</v>
      </c>
      <c r="W35" s="177">
        <f t="shared" si="15"/>
        <v>0</v>
      </c>
      <c r="X35" s="177">
        <f t="shared" si="15"/>
        <v>0</v>
      </c>
      <c r="Y35" s="177">
        <f t="shared" si="15"/>
        <v>0</v>
      </c>
      <c r="Z35" s="177">
        <f t="shared" si="15"/>
        <v>0</v>
      </c>
      <c r="AA35" s="177">
        <f t="shared" si="15"/>
        <v>0</v>
      </c>
      <c r="AB35" s="177">
        <f t="shared" si="15"/>
        <v>0</v>
      </c>
      <c r="AC35" s="177">
        <f t="shared" si="15"/>
        <v>0</v>
      </c>
      <c r="AD35" s="177">
        <f t="shared" si="15"/>
        <v>0</v>
      </c>
      <c r="AE35" s="177">
        <f t="shared" si="15"/>
        <v>0</v>
      </c>
      <c r="AF35" s="177">
        <f t="shared" si="15"/>
        <v>0</v>
      </c>
      <c r="AG35" s="177">
        <f t="shared" si="15"/>
        <v>0</v>
      </c>
      <c r="AH35" s="177">
        <f t="shared" si="15"/>
        <v>0</v>
      </c>
      <c r="AI35" s="177">
        <f t="shared" si="15"/>
        <v>0</v>
      </c>
      <c r="AJ35" s="177">
        <f t="shared" si="15"/>
        <v>0</v>
      </c>
      <c r="AK35" s="177">
        <f t="shared" si="15"/>
        <v>0</v>
      </c>
      <c r="AL35" s="177">
        <f t="shared" si="15"/>
        <v>0</v>
      </c>
      <c r="AM35" s="177">
        <f t="shared" si="15"/>
        <v>0</v>
      </c>
      <c r="AN35" s="177">
        <f t="shared" si="15"/>
        <v>0</v>
      </c>
      <c r="AO35" s="177">
        <f t="shared" si="15"/>
        <v>0</v>
      </c>
      <c r="AP35" s="177">
        <f t="shared" si="8"/>
        <v>0</v>
      </c>
    </row>
    <row r="36" spans="1:42" ht="31.2" x14ac:dyDescent="0.3">
      <c r="A36" s="51" t="s">
        <v>168</v>
      </c>
      <c r="B36" s="50" t="s">
        <v>167</v>
      </c>
      <c r="C36" s="178">
        <f t="shared" si="9"/>
        <v>0</v>
      </c>
      <c r="D36" s="178">
        <f t="shared" si="6"/>
        <v>0</v>
      </c>
      <c r="E36" s="179">
        <v>0</v>
      </c>
      <c r="F36" s="179">
        <v>0</v>
      </c>
      <c r="G36" s="179">
        <v>0</v>
      </c>
      <c r="H36" s="179">
        <v>0</v>
      </c>
      <c r="I36" s="179">
        <v>0</v>
      </c>
      <c r="J36" s="179">
        <v>0</v>
      </c>
      <c r="K36" s="179">
        <v>0</v>
      </c>
      <c r="L36" s="179">
        <v>0</v>
      </c>
      <c r="M36" s="179">
        <v>0</v>
      </c>
      <c r="N36" s="179">
        <v>0</v>
      </c>
      <c r="O36" s="179">
        <v>0</v>
      </c>
      <c r="P36" s="179">
        <v>0</v>
      </c>
      <c r="Q36" s="179">
        <v>0</v>
      </c>
      <c r="R36" s="179">
        <v>0</v>
      </c>
      <c r="S36" s="179">
        <v>0</v>
      </c>
      <c r="T36" s="179">
        <v>0</v>
      </c>
      <c r="U36" s="179">
        <v>0</v>
      </c>
      <c r="V36" s="179">
        <v>0</v>
      </c>
      <c r="W36" s="179">
        <v>0</v>
      </c>
      <c r="X36" s="179">
        <v>0</v>
      </c>
      <c r="Y36" s="179">
        <v>0</v>
      </c>
      <c r="Z36" s="179">
        <v>0</v>
      </c>
      <c r="AA36" s="179">
        <v>0</v>
      </c>
      <c r="AB36" s="179">
        <v>0</v>
      </c>
      <c r="AC36" s="179">
        <v>0</v>
      </c>
      <c r="AD36" s="179">
        <v>0</v>
      </c>
      <c r="AE36" s="179">
        <v>0</v>
      </c>
      <c r="AF36" s="179">
        <v>0</v>
      </c>
      <c r="AG36" s="179">
        <v>0</v>
      </c>
      <c r="AH36" s="179">
        <v>0</v>
      </c>
      <c r="AI36" s="179">
        <v>0</v>
      </c>
      <c r="AJ36" s="179">
        <v>0</v>
      </c>
      <c r="AK36" s="179">
        <v>0</v>
      </c>
      <c r="AL36" s="179">
        <v>0</v>
      </c>
      <c r="AM36" s="179">
        <v>0</v>
      </c>
      <c r="AN36" s="179">
        <v>0</v>
      </c>
      <c r="AO36" s="177">
        <f t="shared" si="7"/>
        <v>0</v>
      </c>
      <c r="AP36" s="177">
        <f t="shared" si="8"/>
        <v>0</v>
      </c>
    </row>
    <row r="37" spans="1:42" x14ac:dyDescent="0.3">
      <c r="A37" s="51" t="s">
        <v>166</v>
      </c>
      <c r="B37" s="50" t="s">
        <v>156</v>
      </c>
      <c r="C37" s="178">
        <f t="shared" si="9"/>
        <v>0</v>
      </c>
      <c r="D37" s="178">
        <f t="shared" si="6"/>
        <v>0</v>
      </c>
      <c r="E37" s="179">
        <v>0</v>
      </c>
      <c r="F37" s="179">
        <v>0</v>
      </c>
      <c r="G37" s="179">
        <v>0</v>
      </c>
      <c r="H37" s="179">
        <v>0</v>
      </c>
      <c r="I37" s="179">
        <v>0</v>
      </c>
      <c r="J37" s="179">
        <v>0</v>
      </c>
      <c r="K37" s="179">
        <v>0</v>
      </c>
      <c r="L37" s="179">
        <v>0</v>
      </c>
      <c r="M37" s="179">
        <v>0</v>
      </c>
      <c r="N37" s="179">
        <v>0</v>
      </c>
      <c r="O37" s="179">
        <v>0</v>
      </c>
      <c r="P37" s="179">
        <v>0</v>
      </c>
      <c r="Q37" s="179">
        <v>0</v>
      </c>
      <c r="R37" s="179">
        <v>0</v>
      </c>
      <c r="S37" s="179">
        <v>0</v>
      </c>
      <c r="T37" s="179">
        <v>0</v>
      </c>
      <c r="U37" s="179">
        <v>0</v>
      </c>
      <c r="V37" s="179">
        <v>0</v>
      </c>
      <c r="W37" s="179">
        <v>0</v>
      </c>
      <c r="X37" s="179">
        <v>0</v>
      </c>
      <c r="Y37" s="179">
        <v>0</v>
      </c>
      <c r="Z37" s="179">
        <v>0</v>
      </c>
      <c r="AA37" s="179">
        <v>0</v>
      </c>
      <c r="AB37" s="179">
        <v>0</v>
      </c>
      <c r="AC37" s="179">
        <v>0</v>
      </c>
      <c r="AD37" s="179">
        <v>0</v>
      </c>
      <c r="AE37" s="179">
        <v>0</v>
      </c>
      <c r="AF37" s="179">
        <v>0</v>
      </c>
      <c r="AG37" s="179">
        <v>0</v>
      </c>
      <c r="AH37" s="179">
        <v>0</v>
      </c>
      <c r="AI37" s="179">
        <v>0</v>
      </c>
      <c r="AJ37" s="179">
        <v>0</v>
      </c>
      <c r="AK37" s="179">
        <v>0</v>
      </c>
      <c r="AL37" s="179">
        <v>0</v>
      </c>
      <c r="AM37" s="179">
        <v>0</v>
      </c>
      <c r="AN37" s="179">
        <v>0</v>
      </c>
      <c r="AO37" s="177">
        <f t="shared" si="7"/>
        <v>0</v>
      </c>
      <c r="AP37" s="177">
        <f t="shared" si="8"/>
        <v>0</v>
      </c>
    </row>
    <row r="38" spans="1:42" x14ac:dyDescent="0.3">
      <c r="A38" s="51" t="s">
        <v>165</v>
      </c>
      <c r="B38" s="50" t="s">
        <v>154</v>
      </c>
      <c r="C38" s="178">
        <f t="shared" si="9"/>
        <v>0</v>
      </c>
      <c r="D38" s="178">
        <f t="shared" si="6"/>
        <v>0</v>
      </c>
      <c r="E38" s="179">
        <v>0</v>
      </c>
      <c r="F38" s="179">
        <v>0</v>
      </c>
      <c r="G38" s="179">
        <v>0</v>
      </c>
      <c r="H38" s="179">
        <v>0</v>
      </c>
      <c r="I38" s="179">
        <v>0</v>
      </c>
      <c r="J38" s="179">
        <v>0</v>
      </c>
      <c r="K38" s="179">
        <v>0</v>
      </c>
      <c r="L38" s="179">
        <v>0</v>
      </c>
      <c r="M38" s="179">
        <v>0</v>
      </c>
      <c r="N38" s="179">
        <v>0</v>
      </c>
      <c r="O38" s="179">
        <v>0</v>
      </c>
      <c r="P38" s="179">
        <v>0</v>
      </c>
      <c r="Q38" s="179">
        <v>0</v>
      </c>
      <c r="R38" s="179">
        <v>0</v>
      </c>
      <c r="S38" s="179">
        <v>0</v>
      </c>
      <c r="T38" s="179">
        <v>0</v>
      </c>
      <c r="U38" s="179">
        <v>0</v>
      </c>
      <c r="V38" s="179">
        <v>0</v>
      </c>
      <c r="W38" s="179">
        <v>0</v>
      </c>
      <c r="X38" s="179">
        <v>0</v>
      </c>
      <c r="Y38" s="179">
        <v>0</v>
      </c>
      <c r="Z38" s="179">
        <v>0</v>
      </c>
      <c r="AA38" s="179">
        <v>0</v>
      </c>
      <c r="AB38" s="179">
        <v>0</v>
      </c>
      <c r="AC38" s="179">
        <v>0</v>
      </c>
      <c r="AD38" s="179">
        <v>0</v>
      </c>
      <c r="AE38" s="179">
        <v>0</v>
      </c>
      <c r="AF38" s="179">
        <v>0</v>
      </c>
      <c r="AG38" s="179">
        <v>0</v>
      </c>
      <c r="AH38" s="179">
        <v>0</v>
      </c>
      <c r="AI38" s="179">
        <v>0</v>
      </c>
      <c r="AJ38" s="179">
        <v>0</v>
      </c>
      <c r="AK38" s="179">
        <v>0</v>
      </c>
      <c r="AL38" s="179">
        <v>0</v>
      </c>
      <c r="AM38" s="179">
        <v>0</v>
      </c>
      <c r="AN38" s="179">
        <v>0</v>
      </c>
      <c r="AO38" s="177">
        <f t="shared" si="7"/>
        <v>0</v>
      </c>
      <c r="AP38" s="177">
        <f t="shared" si="8"/>
        <v>0</v>
      </c>
    </row>
    <row r="39" spans="1:42" ht="31.2" x14ac:dyDescent="0.3">
      <c r="A39" s="51" t="s">
        <v>164</v>
      </c>
      <c r="B39" s="32" t="s">
        <v>152</v>
      </c>
      <c r="C39" s="178">
        <f t="shared" si="9"/>
        <v>0</v>
      </c>
      <c r="D39" s="178">
        <f t="shared" si="6"/>
        <v>0</v>
      </c>
      <c r="E39" s="179">
        <v>0</v>
      </c>
      <c r="F39" s="179">
        <v>0</v>
      </c>
      <c r="G39" s="179">
        <v>0</v>
      </c>
      <c r="H39" s="179">
        <v>0</v>
      </c>
      <c r="I39" s="179">
        <v>0</v>
      </c>
      <c r="J39" s="179">
        <v>0</v>
      </c>
      <c r="K39" s="179">
        <v>0</v>
      </c>
      <c r="L39" s="179">
        <v>0</v>
      </c>
      <c r="M39" s="179">
        <v>0</v>
      </c>
      <c r="N39" s="179">
        <v>0</v>
      </c>
      <c r="O39" s="179">
        <v>0</v>
      </c>
      <c r="P39" s="179">
        <v>0</v>
      </c>
      <c r="Q39" s="179">
        <v>0</v>
      </c>
      <c r="R39" s="179">
        <v>0</v>
      </c>
      <c r="S39" s="179">
        <v>0</v>
      </c>
      <c r="T39" s="179">
        <v>0</v>
      </c>
      <c r="U39" s="179">
        <v>0</v>
      </c>
      <c r="V39" s="179">
        <v>0</v>
      </c>
      <c r="W39" s="179">
        <v>0</v>
      </c>
      <c r="X39" s="179">
        <v>0</v>
      </c>
      <c r="Y39" s="179">
        <v>0</v>
      </c>
      <c r="Z39" s="179">
        <v>0</v>
      </c>
      <c r="AA39" s="179">
        <v>0</v>
      </c>
      <c r="AB39" s="179">
        <v>0</v>
      </c>
      <c r="AC39" s="179">
        <v>0</v>
      </c>
      <c r="AD39" s="179">
        <v>0</v>
      </c>
      <c r="AE39" s="179">
        <v>0</v>
      </c>
      <c r="AF39" s="179">
        <v>0</v>
      </c>
      <c r="AG39" s="179">
        <v>0</v>
      </c>
      <c r="AH39" s="179">
        <v>0</v>
      </c>
      <c r="AI39" s="179">
        <v>0</v>
      </c>
      <c r="AJ39" s="179">
        <v>0</v>
      </c>
      <c r="AK39" s="179">
        <v>0</v>
      </c>
      <c r="AL39" s="179">
        <v>0</v>
      </c>
      <c r="AM39" s="179">
        <v>0</v>
      </c>
      <c r="AN39" s="179">
        <v>0</v>
      </c>
      <c r="AO39" s="177">
        <f t="shared" si="7"/>
        <v>0</v>
      </c>
      <c r="AP39" s="177">
        <f t="shared" si="8"/>
        <v>0</v>
      </c>
    </row>
    <row r="40" spans="1:42" ht="31.2" x14ac:dyDescent="0.3">
      <c r="A40" s="51" t="s">
        <v>163</v>
      </c>
      <c r="B40" s="32" t="s">
        <v>150</v>
      </c>
      <c r="C40" s="178">
        <f t="shared" si="9"/>
        <v>0</v>
      </c>
      <c r="D40" s="178">
        <f t="shared" si="6"/>
        <v>0</v>
      </c>
      <c r="E40" s="179">
        <v>0</v>
      </c>
      <c r="F40" s="179">
        <v>0</v>
      </c>
      <c r="G40" s="179">
        <v>0</v>
      </c>
      <c r="H40" s="179">
        <v>0</v>
      </c>
      <c r="I40" s="179">
        <v>0</v>
      </c>
      <c r="J40" s="179">
        <v>0</v>
      </c>
      <c r="K40" s="179">
        <v>0</v>
      </c>
      <c r="L40" s="179">
        <v>0</v>
      </c>
      <c r="M40" s="179">
        <v>0</v>
      </c>
      <c r="N40" s="179">
        <v>0</v>
      </c>
      <c r="O40" s="179">
        <v>0</v>
      </c>
      <c r="P40" s="179">
        <v>0</v>
      </c>
      <c r="Q40" s="179">
        <v>0</v>
      </c>
      <c r="R40" s="179">
        <v>0</v>
      </c>
      <c r="S40" s="179">
        <v>0</v>
      </c>
      <c r="T40" s="179">
        <v>0</v>
      </c>
      <c r="U40" s="179">
        <v>0</v>
      </c>
      <c r="V40" s="179">
        <v>0</v>
      </c>
      <c r="W40" s="179">
        <v>0</v>
      </c>
      <c r="X40" s="179">
        <v>0</v>
      </c>
      <c r="Y40" s="179">
        <v>0</v>
      </c>
      <c r="Z40" s="179">
        <v>0</v>
      </c>
      <c r="AA40" s="179">
        <v>0</v>
      </c>
      <c r="AB40" s="179">
        <v>0</v>
      </c>
      <c r="AC40" s="179">
        <v>0</v>
      </c>
      <c r="AD40" s="179">
        <v>0</v>
      </c>
      <c r="AE40" s="179">
        <v>0</v>
      </c>
      <c r="AF40" s="179">
        <v>0</v>
      </c>
      <c r="AG40" s="179">
        <v>0</v>
      </c>
      <c r="AH40" s="179">
        <v>0</v>
      </c>
      <c r="AI40" s="179">
        <v>0</v>
      </c>
      <c r="AJ40" s="179">
        <v>0</v>
      </c>
      <c r="AK40" s="179">
        <v>0</v>
      </c>
      <c r="AL40" s="179">
        <v>0</v>
      </c>
      <c r="AM40" s="179">
        <v>0</v>
      </c>
      <c r="AN40" s="179">
        <v>0</v>
      </c>
      <c r="AO40" s="177">
        <f t="shared" si="7"/>
        <v>0</v>
      </c>
      <c r="AP40" s="177">
        <f t="shared" si="8"/>
        <v>0</v>
      </c>
    </row>
    <row r="41" spans="1:42" x14ac:dyDescent="0.3">
      <c r="A41" s="51" t="s">
        <v>162</v>
      </c>
      <c r="B41" s="32" t="s">
        <v>148</v>
      </c>
      <c r="C41" s="178">
        <f t="shared" si="9"/>
        <v>0</v>
      </c>
      <c r="D41" s="178">
        <f t="shared" si="6"/>
        <v>0</v>
      </c>
      <c r="E41" s="179">
        <v>0</v>
      </c>
      <c r="F41" s="179">
        <v>0</v>
      </c>
      <c r="G41" s="179">
        <v>0</v>
      </c>
      <c r="H41" s="179">
        <v>0</v>
      </c>
      <c r="I41" s="179">
        <v>0</v>
      </c>
      <c r="J41" s="179">
        <v>0</v>
      </c>
      <c r="K41" s="179">
        <v>0</v>
      </c>
      <c r="L41" s="179">
        <v>0</v>
      </c>
      <c r="M41" s="179">
        <v>0</v>
      </c>
      <c r="N41" s="179">
        <v>0</v>
      </c>
      <c r="O41" s="179">
        <v>0</v>
      </c>
      <c r="P41" s="179">
        <v>0</v>
      </c>
      <c r="Q41" s="179">
        <v>0</v>
      </c>
      <c r="R41" s="179">
        <v>0</v>
      </c>
      <c r="S41" s="179">
        <v>0</v>
      </c>
      <c r="T41" s="179">
        <v>0</v>
      </c>
      <c r="U41" s="179">
        <v>0</v>
      </c>
      <c r="V41" s="179">
        <v>0</v>
      </c>
      <c r="W41" s="179">
        <v>0</v>
      </c>
      <c r="X41" s="179">
        <v>0</v>
      </c>
      <c r="Y41" s="179">
        <v>0</v>
      </c>
      <c r="Z41" s="179">
        <v>0</v>
      </c>
      <c r="AA41" s="179">
        <v>0</v>
      </c>
      <c r="AB41" s="179">
        <v>0</v>
      </c>
      <c r="AC41" s="179">
        <v>0</v>
      </c>
      <c r="AD41" s="179">
        <v>0</v>
      </c>
      <c r="AE41" s="179">
        <v>0</v>
      </c>
      <c r="AF41" s="179">
        <v>0</v>
      </c>
      <c r="AG41" s="179">
        <v>0</v>
      </c>
      <c r="AH41" s="179">
        <v>0</v>
      </c>
      <c r="AI41" s="179">
        <v>0</v>
      </c>
      <c r="AJ41" s="179">
        <v>0</v>
      </c>
      <c r="AK41" s="179">
        <v>0</v>
      </c>
      <c r="AL41" s="179">
        <v>0</v>
      </c>
      <c r="AM41" s="179">
        <v>0</v>
      </c>
      <c r="AN41" s="179">
        <v>0</v>
      </c>
      <c r="AO41" s="177">
        <f t="shared" si="7"/>
        <v>0</v>
      </c>
      <c r="AP41" s="177">
        <f t="shared" si="8"/>
        <v>0</v>
      </c>
    </row>
    <row r="42" spans="1:42" ht="18.600000000000001" x14ac:dyDescent="0.3">
      <c r="A42" s="51" t="s">
        <v>161</v>
      </c>
      <c r="B42" s="50" t="s">
        <v>146</v>
      </c>
      <c r="C42" s="178">
        <f t="shared" si="9"/>
        <v>0</v>
      </c>
      <c r="D42" s="178">
        <f t="shared" si="6"/>
        <v>0</v>
      </c>
      <c r="E42" s="179">
        <v>0</v>
      </c>
      <c r="F42" s="179">
        <v>0</v>
      </c>
      <c r="G42" s="179">
        <v>0</v>
      </c>
      <c r="H42" s="179">
        <v>0</v>
      </c>
      <c r="I42" s="179">
        <v>0</v>
      </c>
      <c r="J42" s="179">
        <v>0</v>
      </c>
      <c r="K42" s="179">
        <v>0</v>
      </c>
      <c r="L42" s="179">
        <v>0</v>
      </c>
      <c r="M42" s="179">
        <v>0</v>
      </c>
      <c r="N42" s="179">
        <v>0</v>
      </c>
      <c r="O42" s="179">
        <v>0</v>
      </c>
      <c r="P42" s="179">
        <v>0</v>
      </c>
      <c r="Q42" s="179">
        <v>0</v>
      </c>
      <c r="R42" s="179">
        <v>0</v>
      </c>
      <c r="S42" s="179">
        <v>0</v>
      </c>
      <c r="T42" s="179">
        <v>0</v>
      </c>
      <c r="U42" s="179">
        <v>0</v>
      </c>
      <c r="V42" s="179">
        <v>0</v>
      </c>
      <c r="W42" s="179">
        <v>0</v>
      </c>
      <c r="X42" s="179">
        <v>0</v>
      </c>
      <c r="Y42" s="179">
        <v>0</v>
      </c>
      <c r="Z42" s="179">
        <v>0</v>
      </c>
      <c r="AA42" s="179">
        <v>0</v>
      </c>
      <c r="AB42" s="179">
        <v>0</v>
      </c>
      <c r="AC42" s="179">
        <v>0</v>
      </c>
      <c r="AD42" s="179">
        <v>0</v>
      </c>
      <c r="AE42" s="179">
        <v>0</v>
      </c>
      <c r="AF42" s="179">
        <v>0</v>
      </c>
      <c r="AG42" s="179">
        <v>0</v>
      </c>
      <c r="AH42" s="179">
        <v>0</v>
      </c>
      <c r="AI42" s="179">
        <v>0</v>
      </c>
      <c r="AJ42" s="179">
        <v>0</v>
      </c>
      <c r="AK42" s="179">
        <v>0</v>
      </c>
      <c r="AL42" s="179">
        <v>0</v>
      </c>
      <c r="AM42" s="179">
        <v>0</v>
      </c>
      <c r="AN42" s="179">
        <v>0</v>
      </c>
      <c r="AO42" s="177">
        <f t="shared" si="7"/>
        <v>0</v>
      </c>
      <c r="AP42" s="177">
        <f t="shared" si="8"/>
        <v>0</v>
      </c>
    </row>
    <row r="43" spans="1:42" x14ac:dyDescent="0.3">
      <c r="A43" s="54" t="s">
        <v>62</v>
      </c>
      <c r="B43" s="53" t="s">
        <v>160</v>
      </c>
      <c r="C43" s="178">
        <f t="shared" si="9"/>
        <v>1.325</v>
      </c>
      <c r="D43" s="178">
        <f>D50</f>
        <v>1.325</v>
      </c>
      <c r="E43" s="177">
        <v>0</v>
      </c>
      <c r="F43" s="177">
        <f>D43</f>
        <v>1.325</v>
      </c>
      <c r="G43" s="177">
        <f>E43</f>
        <v>0</v>
      </c>
      <c r="H43" s="177">
        <f t="shared" ref="H43:AO43" si="18">SUM(H44:H50)</f>
        <v>0</v>
      </c>
      <c r="I43" s="177">
        <f t="shared" ref="I43" si="19">SUM(I44:I50)</f>
        <v>0</v>
      </c>
      <c r="J43" s="177">
        <f t="shared" si="18"/>
        <v>0</v>
      </c>
      <c r="K43" s="177">
        <f t="shared" si="18"/>
        <v>0</v>
      </c>
      <c r="L43" s="177">
        <f t="shared" si="18"/>
        <v>0</v>
      </c>
      <c r="M43" s="177">
        <f t="shared" ref="M43:Q43" si="20">SUM(M44:M50)</f>
        <v>0</v>
      </c>
      <c r="N43" s="177">
        <f t="shared" si="20"/>
        <v>0</v>
      </c>
      <c r="O43" s="177">
        <f t="shared" si="20"/>
        <v>0</v>
      </c>
      <c r="P43" s="177">
        <f t="shared" si="20"/>
        <v>0</v>
      </c>
      <c r="Q43" s="177">
        <f t="shared" si="20"/>
        <v>1.325</v>
      </c>
      <c r="R43" s="177">
        <f t="shared" si="18"/>
        <v>0</v>
      </c>
      <c r="S43" s="177">
        <f t="shared" si="18"/>
        <v>1.325</v>
      </c>
      <c r="T43" s="177">
        <f t="shared" si="18"/>
        <v>0</v>
      </c>
      <c r="U43" s="177">
        <f t="shared" si="18"/>
        <v>0</v>
      </c>
      <c r="V43" s="177">
        <f t="shared" si="18"/>
        <v>0</v>
      </c>
      <c r="W43" s="177">
        <f t="shared" si="18"/>
        <v>0</v>
      </c>
      <c r="X43" s="177">
        <f t="shared" si="18"/>
        <v>0</v>
      </c>
      <c r="Y43" s="177">
        <f t="shared" si="18"/>
        <v>0</v>
      </c>
      <c r="Z43" s="177">
        <f t="shared" si="18"/>
        <v>0</v>
      </c>
      <c r="AA43" s="177">
        <f t="shared" si="18"/>
        <v>0</v>
      </c>
      <c r="AB43" s="177">
        <f t="shared" si="18"/>
        <v>0</v>
      </c>
      <c r="AC43" s="177">
        <f t="shared" si="18"/>
        <v>0</v>
      </c>
      <c r="AD43" s="177">
        <f t="shared" si="18"/>
        <v>0</v>
      </c>
      <c r="AE43" s="177">
        <f t="shared" si="18"/>
        <v>0</v>
      </c>
      <c r="AF43" s="177">
        <f t="shared" si="18"/>
        <v>0</v>
      </c>
      <c r="AG43" s="177">
        <f t="shared" si="18"/>
        <v>0</v>
      </c>
      <c r="AH43" s="177">
        <f t="shared" si="18"/>
        <v>0</v>
      </c>
      <c r="AI43" s="177">
        <f t="shared" si="18"/>
        <v>0</v>
      </c>
      <c r="AJ43" s="177">
        <f t="shared" si="18"/>
        <v>0</v>
      </c>
      <c r="AK43" s="177">
        <f t="shared" si="18"/>
        <v>0</v>
      </c>
      <c r="AL43" s="177">
        <f t="shared" si="18"/>
        <v>0</v>
      </c>
      <c r="AM43" s="177">
        <f t="shared" si="18"/>
        <v>0</v>
      </c>
      <c r="AN43" s="177">
        <f t="shared" si="18"/>
        <v>0</v>
      </c>
      <c r="AO43" s="177">
        <f t="shared" si="18"/>
        <v>1.325</v>
      </c>
      <c r="AP43" s="177">
        <f t="shared" si="8"/>
        <v>1.325</v>
      </c>
    </row>
    <row r="44" spans="1:42" x14ac:dyDescent="0.3">
      <c r="A44" s="51" t="s">
        <v>159</v>
      </c>
      <c r="B44" s="32" t="s">
        <v>158</v>
      </c>
      <c r="C44" s="178">
        <f t="shared" si="9"/>
        <v>0</v>
      </c>
      <c r="D44" s="178">
        <f t="shared" si="6"/>
        <v>0</v>
      </c>
      <c r="E44" s="179">
        <v>0</v>
      </c>
      <c r="F44" s="179">
        <v>0</v>
      </c>
      <c r="G44" s="179">
        <v>0</v>
      </c>
      <c r="H44" s="179">
        <v>0</v>
      </c>
      <c r="I44" s="179">
        <v>0</v>
      </c>
      <c r="J44" s="179">
        <v>0</v>
      </c>
      <c r="K44" s="179">
        <v>0</v>
      </c>
      <c r="L44" s="179">
        <v>0</v>
      </c>
      <c r="M44" s="179">
        <v>0</v>
      </c>
      <c r="N44" s="179">
        <v>0</v>
      </c>
      <c r="O44" s="179">
        <v>0</v>
      </c>
      <c r="P44" s="179">
        <v>0</v>
      </c>
      <c r="Q44" s="179">
        <v>0</v>
      </c>
      <c r="R44" s="179">
        <v>0</v>
      </c>
      <c r="S44" s="179">
        <v>0</v>
      </c>
      <c r="T44" s="179">
        <v>0</v>
      </c>
      <c r="U44" s="179">
        <v>0</v>
      </c>
      <c r="V44" s="179">
        <v>0</v>
      </c>
      <c r="W44" s="179">
        <v>0</v>
      </c>
      <c r="X44" s="179">
        <v>0</v>
      </c>
      <c r="Y44" s="179">
        <v>0</v>
      </c>
      <c r="Z44" s="179">
        <v>0</v>
      </c>
      <c r="AA44" s="179">
        <v>0</v>
      </c>
      <c r="AB44" s="179">
        <v>0</v>
      </c>
      <c r="AC44" s="179">
        <v>0</v>
      </c>
      <c r="AD44" s="179">
        <v>0</v>
      </c>
      <c r="AE44" s="179">
        <v>0</v>
      </c>
      <c r="AF44" s="179">
        <v>0</v>
      </c>
      <c r="AG44" s="179">
        <v>0</v>
      </c>
      <c r="AH44" s="179">
        <v>0</v>
      </c>
      <c r="AI44" s="179">
        <v>0</v>
      </c>
      <c r="AJ44" s="179">
        <v>0</v>
      </c>
      <c r="AK44" s="179">
        <v>0</v>
      </c>
      <c r="AL44" s="179">
        <v>0</v>
      </c>
      <c r="AM44" s="179">
        <v>0</v>
      </c>
      <c r="AN44" s="179">
        <v>0</v>
      </c>
      <c r="AO44" s="177">
        <f t="shared" si="7"/>
        <v>0</v>
      </c>
      <c r="AP44" s="177">
        <f t="shared" si="8"/>
        <v>0</v>
      </c>
    </row>
    <row r="45" spans="1:42" x14ac:dyDescent="0.3">
      <c r="A45" s="51" t="s">
        <v>157</v>
      </c>
      <c r="B45" s="32" t="s">
        <v>156</v>
      </c>
      <c r="C45" s="178">
        <f t="shared" si="9"/>
        <v>0</v>
      </c>
      <c r="D45" s="178">
        <f t="shared" si="6"/>
        <v>0</v>
      </c>
      <c r="E45" s="179">
        <v>0</v>
      </c>
      <c r="F45" s="179">
        <v>0</v>
      </c>
      <c r="G45" s="179">
        <v>0</v>
      </c>
      <c r="H45" s="179">
        <v>0</v>
      </c>
      <c r="I45" s="179">
        <v>0</v>
      </c>
      <c r="J45" s="179">
        <v>0</v>
      </c>
      <c r="K45" s="179">
        <v>0</v>
      </c>
      <c r="L45" s="179">
        <v>0</v>
      </c>
      <c r="M45" s="179">
        <v>0</v>
      </c>
      <c r="N45" s="179">
        <v>0</v>
      </c>
      <c r="O45" s="179">
        <v>0</v>
      </c>
      <c r="P45" s="179">
        <v>0</v>
      </c>
      <c r="Q45" s="179">
        <v>0</v>
      </c>
      <c r="R45" s="179">
        <v>0</v>
      </c>
      <c r="S45" s="179">
        <v>0</v>
      </c>
      <c r="T45" s="179">
        <v>0</v>
      </c>
      <c r="U45" s="179">
        <v>0</v>
      </c>
      <c r="V45" s="179">
        <v>0</v>
      </c>
      <c r="W45" s="179">
        <v>0</v>
      </c>
      <c r="X45" s="179">
        <v>0</v>
      </c>
      <c r="Y45" s="179">
        <v>0</v>
      </c>
      <c r="Z45" s="179">
        <v>0</v>
      </c>
      <c r="AA45" s="179">
        <v>0</v>
      </c>
      <c r="AB45" s="179">
        <v>0</v>
      </c>
      <c r="AC45" s="179">
        <v>0</v>
      </c>
      <c r="AD45" s="179">
        <v>0</v>
      </c>
      <c r="AE45" s="179">
        <v>0</v>
      </c>
      <c r="AF45" s="179">
        <v>0</v>
      </c>
      <c r="AG45" s="179">
        <v>0</v>
      </c>
      <c r="AH45" s="179">
        <v>0</v>
      </c>
      <c r="AI45" s="179">
        <v>0</v>
      </c>
      <c r="AJ45" s="179">
        <v>0</v>
      </c>
      <c r="AK45" s="179">
        <v>0</v>
      </c>
      <c r="AL45" s="179">
        <v>0</v>
      </c>
      <c r="AM45" s="179">
        <v>0</v>
      </c>
      <c r="AN45" s="179">
        <v>0</v>
      </c>
      <c r="AO45" s="177">
        <f t="shared" si="7"/>
        <v>0</v>
      </c>
      <c r="AP45" s="177">
        <f t="shared" si="8"/>
        <v>0</v>
      </c>
    </row>
    <row r="46" spans="1:42" x14ac:dyDescent="0.3">
      <c r="A46" s="51" t="s">
        <v>155</v>
      </c>
      <c r="B46" s="32" t="s">
        <v>154</v>
      </c>
      <c r="C46" s="178">
        <f t="shared" si="9"/>
        <v>0</v>
      </c>
      <c r="D46" s="178">
        <f t="shared" si="6"/>
        <v>0</v>
      </c>
      <c r="E46" s="179">
        <v>0</v>
      </c>
      <c r="F46" s="179">
        <v>0</v>
      </c>
      <c r="G46" s="179">
        <v>0</v>
      </c>
      <c r="H46" s="179">
        <v>0</v>
      </c>
      <c r="I46" s="179">
        <v>0</v>
      </c>
      <c r="J46" s="179">
        <v>0</v>
      </c>
      <c r="K46" s="179">
        <v>0</v>
      </c>
      <c r="L46" s="179">
        <v>0</v>
      </c>
      <c r="M46" s="179">
        <v>0</v>
      </c>
      <c r="N46" s="179">
        <v>0</v>
      </c>
      <c r="O46" s="179">
        <v>0</v>
      </c>
      <c r="P46" s="179">
        <v>0</v>
      </c>
      <c r="Q46" s="179">
        <v>0</v>
      </c>
      <c r="R46" s="179">
        <v>0</v>
      </c>
      <c r="S46" s="179">
        <v>0</v>
      </c>
      <c r="T46" s="179">
        <v>0</v>
      </c>
      <c r="U46" s="179">
        <v>0</v>
      </c>
      <c r="V46" s="179">
        <v>0</v>
      </c>
      <c r="W46" s="179">
        <v>0</v>
      </c>
      <c r="X46" s="179">
        <v>0</v>
      </c>
      <c r="Y46" s="179">
        <v>0</v>
      </c>
      <c r="Z46" s="179">
        <v>0</v>
      </c>
      <c r="AA46" s="179">
        <v>0</v>
      </c>
      <c r="AB46" s="179">
        <v>0</v>
      </c>
      <c r="AC46" s="179">
        <v>0</v>
      </c>
      <c r="AD46" s="179">
        <v>0</v>
      </c>
      <c r="AE46" s="179">
        <v>0</v>
      </c>
      <c r="AF46" s="179">
        <v>0</v>
      </c>
      <c r="AG46" s="179">
        <v>0</v>
      </c>
      <c r="AH46" s="179">
        <v>0</v>
      </c>
      <c r="AI46" s="179">
        <v>0</v>
      </c>
      <c r="AJ46" s="179">
        <v>0</v>
      </c>
      <c r="AK46" s="179">
        <v>0</v>
      </c>
      <c r="AL46" s="179">
        <v>0</v>
      </c>
      <c r="AM46" s="179">
        <v>0</v>
      </c>
      <c r="AN46" s="179">
        <v>0</v>
      </c>
      <c r="AO46" s="177">
        <f t="shared" si="7"/>
        <v>0</v>
      </c>
      <c r="AP46" s="177">
        <f t="shared" si="8"/>
        <v>0</v>
      </c>
    </row>
    <row r="47" spans="1:42" ht="31.2" x14ac:dyDescent="0.3">
      <c r="A47" s="51" t="s">
        <v>153</v>
      </c>
      <c r="B47" s="32" t="s">
        <v>152</v>
      </c>
      <c r="C47" s="178">
        <f t="shared" si="9"/>
        <v>0</v>
      </c>
      <c r="D47" s="178">
        <f t="shared" si="6"/>
        <v>0</v>
      </c>
      <c r="E47" s="179">
        <v>0</v>
      </c>
      <c r="F47" s="179">
        <v>0</v>
      </c>
      <c r="G47" s="179">
        <v>0</v>
      </c>
      <c r="H47" s="179">
        <v>0</v>
      </c>
      <c r="I47" s="179">
        <v>0</v>
      </c>
      <c r="J47" s="179">
        <v>0</v>
      </c>
      <c r="K47" s="179">
        <v>0</v>
      </c>
      <c r="L47" s="179">
        <v>0</v>
      </c>
      <c r="M47" s="179">
        <v>0</v>
      </c>
      <c r="N47" s="179">
        <v>0</v>
      </c>
      <c r="O47" s="179">
        <v>0</v>
      </c>
      <c r="P47" s="179">
        <v>0</v>
      </c>
      <c r="Q47" s="179">
        <v>0</v>
      </c>
      <c r="R47" s="179">
        <v>0</v>
      </c>
      <c r="S47" s="179">
        <v>0</v>
      </c>
      <c r="T47" s="179">
        <v>0</v>
      </c>
      <c r="U47" s="179">
        <v>0</v>
      </c>
      <c r="V47" s="179">
        <v>0</v>
      </c>
      <c r="W47" s="179">
        <v>0</v>
      </c>
      <c r="X47" s="179">
        <v>0</v>
      </c>
      <c r="Y47" s="179">
        <v>0</v>
      </c>
      <c r="Z47" s="179">
        <v>0</v>
      </c>
      <c r="AA47" s="179">
        <v>0</v>
      </c>
      <c r="AB47" s="179">
        <v>0</v>
      </c>
      <c r="AC47" s="179">
        <v>0</v>
      </c>
      <c r="AD47" s="179">
        <v>0</v>
      </c>
      <c r="AE47" s="179">
        <v>0</v>
      </c>
      <c r="AF47" s="179">
        <v>0</v>
      </c>
      <c r="AG47" s="179">
        <v>0</v>
      </c>
      <c r="AH47" s="179">
        <v>0</v>
      </c>
      <c r="AI47" s="179">
        <v>0</v>
      </c>
      <c r="AJ47" s="179">
        <v>0</v>
      </c>
      <c r="AK47" s="179">
        <v>0</v>
      </c>
      <c r="AL47" s="179">
        <v>0</v>
      </c>
      <c r="AM47" s="179">
        <v>0</v>
      </c>
      <c r="AN47" s="179">
        <v>0</v>
      </c>
      <c r="AO47" s="177">
        <f t="shared" si="7"/>
        <v>0</v>
      </c>
      <c r="AP47" s="177">
        <f t="shared" si="8"/>
        <v>0</v>
      </c>
    </row>
    <row r="48" spans="1:42" ht="31.2" x14ac:dyDescent="0.3">
      <c r="A48" s="51" t="s">
        <v>151</v>
      </c>
      <c r="B48" s="32" t="s">
        <v>150</v>
      </c>
      <c r="C48" s="178">
        <f t="shared" si="9"/>
        <v>0</v>
      </c>
      <c r="D48" s="178">
        <f t="shared" si="6"/>
        <v>0</v>
      </c>
      <c r="E48" s="179">
        <v>0</v>
      </c>
      <c r="F48" s="179">
        <v>0</v>
      </c>
      <c r="G48" s="179">
        <v>0</v>
      </c>
      <c r="H48" s="179">
        <v>0</v>
      </c>
      <c r="I48" s="179">
        <v>0</v>
      </c>
      <c r="J48" s="179">
        <v>0</v>
      </c>
      <c r="K48" s="179">
        <v>0</v>
      </c>
      <c r="L48" s="179">
        <v>0</v>
      </c>
      <c r="M48" s="179">
        <v>0</v>
      </c>
      <c r="N48" s="179">
        <v>0</v>
      </c>
      <c r="O48" s="179">
        <v>0</v>
      </c>
      <c r="P48" s="179">
        <v>0</v>
      </c>
      <c r="Q48" s="179">
        <v>0</v>
      </c>
      <c r="R48" s="179">
        <v>0</v>
      </c>
      <c r="S48" s="179">
        <v>0</v>
      </c>
      <c r="T48" s="179">
        <v>0</v>
      </c>
      <c r="U48" s="179">
        <v>0</v>
      </c>
      <c r="V48" s="179">
        <v>0</v>
      </c>
      <c r="W48" s="179">
        <v>0</v>
      </c>
      <c r="X48" s="179">
        <v>0</v>
      </c>
      <c r="Y48" s="179">
        <v>0</v>
      </c>
      <c r="Z48" s="179">
        <v>0</v>
      </c>
      <c r="AA48" s="179">
        <v>0</v>
      </c>
      <c r="AB48" s="179">
        <v>0</v>
      </c>
      <c r="AC48" s="179">
        <v>0</v>
      </c>
      <c r="AD48" s="179">
        <v>0</v>
      </c>
      <c r="AE48" s="179">
        <v>0</v>
      </c>
      <c r="AF48" s="179">
        <v>0</v>
      </c>
      <c r="AG48" s="179">
        <v>0</v>
      </c>
      <c r="AH48" s="179">
        <v>0</v>
      </c>
      <c r="AI48" s="179">
        <v>0</v>
      </c>
      <c r="AJ48" s="179">
        <v>0</v>
      </c>
      <c r="AK48" s="179">
        <v>0</v>
      </c>
      <c r="AL48" s="179">
        <v>0</v>
      </c>
      <c r="AM48" s="179">
        <v>0</v>
      </c>
      <c r="AN48" s="179">
        <v>0</v>
      </c>
      <c r="AO48" s="177">
        <f t="shared" si="7"/>
        <v>0</v>
      </c>
      <c r="AP48" s="177">
        <f t="shared" si="8"/>
        <v>0</v>
      </c>
    </row>
    <row r="49" spans="1:42" x14ac:dyDescent="0.3">
      <c r="A49" s="51" t="s">
        <v>149</v>
      </c>
      <c r="B49" s="32" t="s">
        <v>148</v>
      </c>
      <c r="C49" s="178">
        <f t="shared" si="9"/>
        <v>0</v>
      </c>
      <c r="D49" s="178">
        <f t="shared" si="6"/>
        <v>0</v>
      </c>
      <c r="E49" s="179">
        <v>0</v>
      </c>
      <c r="F49" s="179">
        <v>0</v>
      </c>
      <c r="G49" s="179">
        <v>0</v>
      </c>
      <c r="H49" s="179">
        <v>0</v>
      </c>
      <c r="I49" s="179">
        <v>0</v>
      </c>
      <c r="J49" s="179">
        <v>0</v>
      </c>
      <c r="K49" s="179">
        <v>0</v>
      </c>
      <c r="L49" s="179">
        <v>0</v>
      </c>
      <c r="M49" s="179">
        <v>0</v>
      </c>
      <c r="N49" s="179">
        <v>0</v>
      </c>
      <c r="O49" s="179">
        <v>0</v>
      </c>
      <c r="P49" s="179">
        <v>0</v>
      </c>
      <c r="Q49" s="179">
        <v>0</v>
      </c>
      <c r="R49" s="179">
        <v>0</v>
      </c>
      <c r="S49" s="179">
        <v>0</v>
      </c>
      <c r="T49" s="179">
        <v>0</v>
      </c>
      <c r="U49" s="179">
        <v>0</v>
      </c>
      <c r="V49" s="179">
        <v>0</v>
      </c>
      <c r="W49" s="179">
        <v>0</v>
      </c>
      <c r="X49" s="179">
        <v>0</v>
      </c>
      <c r="Y49" s="179">
        <v>0</v>
      </c>
      <c r="Z49" s="179">
        <v>0</v>
      </c>
      <c r="AA49" s="179">
        <v>0</v>
      </c>
      <c r="AB49" s="179">
        <v>0</v>
      </c>
      <c r="AC49" s="179">
        <v>0</v>
      </c>
      <c r="AD49" s="179">
        <v>0</v>
      </c>
      <c r="AE49" s="179">
        <v>0</v>
      </c>
      <c r="AF49" s="179">
        <v>0</v>
      </c>
      <c r="AG49" s="179">
        <v>0</v>
      </c>
      <c r="AH49" s="179">
        <v>0</v>
      </c>
      <c r="AI49" s="179">
        <v>0</v>
      </c>
      <c r="AJ49" s="179">
        <v>0</v>
      </c>
      <c r="AK49" s="179">
        <v>0</v>
      </c>
      <c r="AL49" s="179">
        <v>0</v>
      </c>
      <c r="AM49" s="179">
        <v>0</v>
      </c>
      <c r="AN49" s="179">
        <v>0</v>
      </c>
      <c r="AO49" s="177">
        <f t="shared" si="7"/>
        <v>0</v>
      </c>
      <c r="AP49" s="177">
        <f t="shared" si="8"/>
        <v>0</v>
      </c>
    </row>
    <row r="50" spans="1:42" ht="18.600000000000001" x14ac:dyDescent="0.3">
      <c r="A50" s="51" t="s">
        <v>147</v>
      </c>
      <c r="B50" s="50" t="s">
        <v>146</v>
      </c>
      <c r="C50" s="178">
        <f t="shared" si="9"/>
        <v>1.325</v>
      </c>
      <c r="D50" s="178">
        <f>O50+S50</f>
        <v>1.325</v>
      </c>
      <c r="E50" s="179">
        <v>0</v>
      </c>
      <c r="F50" s="179">
        <f>D50</f>
        <v>1.325</v>
      </c>
      <c r="G50" s="179">
        <f>E50</f>
        <v>0</v>
      </c>
      <c r="H50" s="179">
        <v>0</v>
      </c>
      <c r="I50" s="179">
        <v>0</v>
      </c>
      <c r="J50" s="179">
        <v>0</v>
      </c>
      <c r="K50" s="179">
        <v>0</v>
      </c>
      <c r="L50" s="179">
        <v>0</v>
      </c>
      <c r="M50" s="179">
        <v>0</v>
      </c>
      <c r="N50" s="179">
        <v>0</v>
      </c>
      <c r="O50" s="179">
        <v>0</v>
      </c>
      <c r="P50" s="179">
        <v>0</v>
      </c>
      <c r="Q50" s="179">
        <f>Q30</f>
        <v>1.325</v>
      </c>
      <c r="R50" s="179">
        <v>0</v>
      </c>
      <c r="S50" s="179">
        <f>S30</f>
        <v>1.325</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7">
        <f t="shared" si="7"/>
        <v>1.325</v>
      </c>
      <c r="AP50" s="177">
        <f t="shared" si="8"/>
        <v>1.325</v>
      </c>
    </row>
    <row r="51" spans="1:42" ht="35.25" customHeight="1" x14ac:dyDescent="0.3">
      <c r="A51" s="54" t="s">
        <v>60</v>
      </c>
      <c r="B51" s="53" t="s">
        <v>145</v>
      </c>
      <c r="C51" s="178">
        <f t="shared" si="9"/>
        <v>1.325</v>
      </c>
      <c r="D51" s="178">
        <f>D52</f>
        <v>1.325</v>
      </c>
      <c r="E51" s="177">
        <v>0</v>
      </c>
      <c r="F51" s="177">
        <f>F52</f>
        <v>1.325</v>
      </c>
      <c r="G51" s="177">
        <f>G52</f>
        <v>0</v>
      </c>
      <c r="H51" s="177">
        <v>0</v>
      </c>
      <c r="I51" s="177">
        <v>0</v>
      </c>
      <c r="J51" s="177">
        <v>0</v>
      </c>
      <c r="K51" s="177">
        <v>0</v>
      </c>
      <c r="L51" s="177">
        <v>0</v>
      </c>
      <c r="M51" s="177">
        <v>0</v>
      </c>
      <c r="N51" s="177">
        <v>0</v>
      </c>
      <c r="O51" s="177">
        <v>0</v>
      </c>
      <c r="P51" s="177">
        <v>0</v>
      </c>
      <c r="Q51" s="177">
        <f>Q52</f>
        <v>1.325</v>
      </c>
      <c r="R51" s="177">
        <v>0</v>
      </c>
      <c r="S51" s="177">
        <f>S52</f>
        <v>1.325</v>
      </c>
      <c r="T51" s="177">
        <v>0</v>
      </c>
      <c r="U51" s="177">
        <v>0</v>
      </c>
      <c r="V51" s="177">
        <v>0</v>
      </c>
      <c r="W51" s="177">
        <v>0</v>
      </c>
      <c r="X51" s="177">
        <v>0</v>
      </c>
      <c r="Y51" s="177">
        <v>0</v>
      </c>
      <c r="Z51" s="177">
        <v>0</v>
      </c>
      <c r="AA51" s="177">
        <v>0</v>
      </c>
      <c r="AB51" s="177">
        <v>0</v>
      </c>
      <c r="AC51" s="177">
        <v>0</v>
      </c>
      <c r="AD51" s="177">
        <v>0</v>
      </c>
      <c r="AE51" s="177">
        <v>0</v>
      </c>
      <c r="AF51" s="177">
        <v>0</v>
      </c>
      <c r="AG51" s="177">
        <v>0</v>
      </c>
      <c r="AH51" s="177">
        <v>0</v>
      </c>
      <c r="AI51" s="177">
        <v>0</v>
      </c>
      <c r="AJ51" s="177">
        <v>0</v>
      </c>
      <c r="AK51" s="177">
        <v>0</v>
      </c>
      <c r="AL51" s="177">
        <v>0</v>
      </c>
      <c r="AM51" s="177">
        <v>0</v>
      </c>
      <c r="AN51" s="177">
        <v>0</v>
      </c>
      <c r="AO51" s="177">
        <f t="shared" si="7"/>
        <v>1.325</v>
      </c>
      <c r="AP51" s="177">
        <f t="shared" si="8"/>
        <v>1.325</v>
      </c>
    </row>
    <row r="52" spans="1:42" x14ac:dyDescent="0.3">
      <c r="A52" s="51" t="s">
        <v>144</v>
      </c>
      <c r="B52" s="32" t="s">
        <v>143</v>
      </c>
      <c r="C52" s="178">
        <f t="shared" si="9"/>
        <v>1.325</v>
      </c>
      <c r="D52" s="178">
        <f>D43</f>
        <v>1.325</v>
      </c>
      <c r="E52" s="179">
        <v>0</v>
      </c>
      <c r="F52" s="179">
        <f>D52</f>
        <v>1.325</v>
      </c>
      <c r="G52" s="179">
        <f>E52</f>
        <v>0</v>
      </c>
      <c r="H52" s="179">
        <v>0</v>
      </c>
      <c r="I52" s="179">
        <v>0</v>
      </c>
      <c r="J52" s="179">
        <v>0</v>
      </c>
      <c r="K52" s="179">
        <v>0</v>
      </c>
      <c r="L52" s="179">
        <v>0</v>
      </c>
      <c r="M52" s="179">
        <v>0</v>
      </c>
      <c r="N52" s="179">
        <v>0</v>
      </c>
      <c r="O52" s="179">
        <v>0</v>
      </c>
      <c r="P52" s="179">
        <v>0</v>
      </c>
      <c r="Q52" s="179">
        <f>Q50</f>
        <v>1.325</v>
      </c>
      <c r="R52" s="179">
        <v>0</v>
      </c>
      <c r="S52" s="179">
        <f>S50</f>
        <v>1.325</v>
      </c>
      <c r="T52" s="179">
        <v>0</v>
      </c>
      <c r="U52" s="179">
        <v>0</v>
      </c>
      <c r="V52" s="179">
        <v>0</v>
      </c>
      <c r="W52" s="179">
        <v>0</v>
      </c>
      <c r="X52" s="179">
        <v>0</v>
      </c>
      <c r="Y52" s="179">
        <v>0</v>
      </c>
      <c r="Z52" s="179">
        <v>0</v>
      </c>
      <c r="AA52" s="179">
        <v>0</v>
      </c>
      <c r="AB52" s="179">
        <v>0</v>
      </c>
      <c r="AC52" s="179">
        <v>0</v>
      </c>
      <c r="AD52" s="179">
        <v>0</v>
      </c>
      <c r="AE52" s="179">
        <v>0</v>
      </c>
      <c r="AF52" s="179">
        <v>0</v>
      </c>
      <c r="AG52" s="179">
        <v>0</v>
      </c>
      <c r="AH52" s="179">
        <v>0</v>
      </c>
      <c r="AI52" s="179">
        <v>0</v>
      </c>
      <c r="AJ52" s="179">
        <v>0</v>
      </c>
      <c r="AK52" s="179">
        <v>0</v>
      </c>
      <c r="AL52" s="179">
        <v>0</v>
      </c>
      <c r="AM52" s="179">
        <v>0</v>
      </c>
      <c r="AN52" s="179">
        <v>0</v>
      </c>
      <c r="AO52" s="177">
        <f t="shared" si="7"/>
        <v>1.325</v>
      </c>
      <c r="AP52" s="177">
        <f t="shared" si="8"/>
        <v>1.325</v>
      </c>
    </row>
    <row r="53" spans="1:42" x14ac:dyDescent="0.3">
      <c r="A53" s="51" t="s">
        <v>142</v>
      </c>
      <c r="B53" s="32" t="s">
        <v>136</v>
      </c>
      <c r="C53" s="178">
        <f t="shared" si="9"/>
        <v>0</v>
      </c>
      <c r="D53" s="178">
        <f t="shared" si="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v>0</v>
      </c>
      <c r="AH53" s="186">
        <v>0</v>
      </c>
      <c r="AI53" s="186">
        <v>0</v>
      </c>
      <c r="AJ53" s="186">
        <v>0</v>
      </c>
      <c r="AK53" s="186">
        <v>0</v>
      </c>
      <c r="AL53" s="186">
        <v>0</v>
      </c>
      <c r="AM53" s="186">
        <v>0</v>
      </c>
      <c r="AN53" s="186">
        <v>0</v>
      </c>
      <c r="AO53" s="177">
        <f t="shared" si="7"/>
        <v>0</v>
      </c>
      <c r="AP53" s="177">
        <f t="shared" si="8"/>
        <v>0</v>
      </c>
    </row>
    <row r="54" spans="1:42" x14ac:dyDescent="0.3">
      <c r="A54" s="51" t="s">
        <v>141</v>
      </c>
      <c r="B54" s="50" t="s">
        <v>135</v>
      </c>
      <c r="C54" s="178">
        <f t="shared" si="9"/>
        <v>0</v>
      </c>
      <c r="D54" s="178">
        <f t="shared" si="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v>0</v>
      </c>
      <c r="AH54" s="186">
        <v>0</v>
      </c>
      <c r="AI54" s="186">
        <v>0</v>
      </c>
      <c r="AJ54" s="186">
        <v>0</v>
      </c>
      <c r="AK54" s="186">
        <v>0</v>
      </c>
      <c r="AL54" s="186">
        <v>0</v>
      </c>
      <c r="AM54" s="186">
        <v>0</v>
      </c>
      <c r="AN54" s="186">
        <v>0</v>
      </c>
      <c r="AO54" s="177">
        <f t="shared" si="7"/>
        <v>0</v>
      </c>
      <c r="AP54" s="177">
        <f t="shared" si="8"/>
        <v>0</v>
      </c>
    </row>
    <row r="55" spans="1:42" x14ac:dyDescent="0.3">
      <c r="A55" s="51" t="s">
        <v>140</v>
      </c>
      <c r="B55" s="50" t="s">
        <v>134</v>
      </c>
      <c r="C55" s="178">
        <f t="shared" si="9"/>
        <v>0</v>
      </c>
      <c r="D55" s="178">
        <f t="shared" si="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v>0</v>
      </c>
      <c r="AH55" s="186">
        <v>0</v>
      </c>
      <c r="AI55" s="186">
        <v>0</v>
      </c>
      <c r="AJ55" s="186">
        <v>0</v>
      </c>
      <c r="AK55" s="186">
        <v>0</v>
      </c>
      <c r="AL55" s="186">
        <v>0</v>
      </c>
      <c r="AM55" s="186">
        <v>0</v>
      </c>
      <c r="AN55" s="186">
        <v>0</v>
      </c>
      <c r="AO55" s="177">
        <f t="shared" si="7"/>
        <v>0</v>
      </c>
      <c r="AP55" s="177">
        <f t="shared" si="8"/>
        <v>0</v>
      </c>
    </row>
    <row r="56" spans="1:42" x14ac:dyDescent="0.3">
      <c r="A56" s="51" t="s">
        <v>139</v>
      </c>
      <c r="B56" s="50" t="s">
        <v>133</v>
      </c>
      <c r="C56" s="178">
        <f t="shared" si="9"/>
        <v>0</v>
      </c>
      <c r="D56" s="178">
        <f t="shared" si="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v>0</v>
      </c>
      <c r="AH56" s="186">
        <v>0</v>
      </c>
      <c r="AI56" s="186">
        <v>0</v>
      </c>
      <c r="AJ56" s="186">
        <v>0</v>
      </c>
      <c r="AK56" s="186">
        <v>0</v>
      </c>
      <c r="AL56" s="186">
        <v>0</v>
      </c>
      <c r="AM56" s="186">
        <v>0</v>
      </c>
      <c r="AN56" s="186">
        <v>0</v>
      </c>
      <c r="AO56" s="177">
        <f t="shared" si="7"/>
        <v>0</v>
      </c>
      <c r="AP56" s="177">
        <f t="shared" si="8"/>
        <v>0</v>
      </c>
    </row>
    <row r="57" spans="1:42" ht="18.600000000000001" x14ac:dyDescent="0.3">
      <c r="A57" s="51" t="s">
        <v>138</v>
      </c>
      <c r="B57" s="50" t="s">
        <v>132</v>
      </c>
      <c r="C57" s="178">
        <f t="shared" si="9"/>
        <v>1</v>
      </c>
      <c r="D57" s="178">
        <v>1</v>
      </c>
      <c r="E57" s="186">
        <v>0</v>
      </c>
      <c r="F57" s="186">
        <f>D57</f>
        <v>1</v>
      </c>
      <c r="G57" s="186">
        <f>E57</f>
        <v>0</v>
      </c>
      <c r="H57" s="186">
        <v>0</v>
      </c>
      <c r="I57" s="186">
        <v>0</v>
      </c>
      <c r="J57" s="186">
        <v>0</v>
      </c>
      <c r="K57" s="186">
        <v>0</v>
      </c>
      <c r="L57" s="186">
        <v>0</v>
      </c>
      <c r="M57" s="186">
        <v>0</v>
      </c>
      <c r="N57" s="186">
        <v>0</v>
      </c>
      <c r="O57" s="186">
        <v>0</v>
      </c>
      <c r="P57" s="186">
        <v>0</v>
      </c>
      <c r="Q57" s="186">
        <v>1</v>
      </c>
      <c r="R57" s="186">
        <v>0</v>
      </c>
      <c r="S57" s="186">
        <v>1</v>
      </c>
      <c r="T57" s="186">
        <v>0</v>
      </c>
      <c r="U57" s="186">
        <v>0</v>
      </c>
      <c r="V57" s="186">
        <v>0</v>
      </c>
      <c r="W57" s="186">
        <v>0</v>
      </c>
      <c r="X57" s="186">
        <v>0</v>
      </c>
      <c r="Y57" s="186">
        <v>0</v>
      </c>
      <c r="Z57" s="186">
        <v>0</v>
      </c>
      <c r="AA57" s="186">
        <v>0</v>
      </c>
      <c r="AB57" s="186">
        <v>0</v>
      </c>
      <c r="AC57" s="186">
        <v>0</v>
      </c>
      <c r="AD57" s="186">
        <v>0</v>
      </c>
      <c r="AE57" s="186">
        <v>0</v>
      </c>
      <c r="AF57" s="186">
        <v>0</v>
      </c>
      <c r="AG57" s="186">
        <v>0</v>
      </c>
      <c r="AH57" s="186">
        <v>0</v>
      </c>
      <c r="AI57" s="186">
        <v>0</v>
      </c>
      <c r="AJ57" s="186">
        <v>0</v>
      </c>
      <c r="AK57" s="186">
        <v>0</v>
      </c>
      <c r="AL57" s="186">
        <v>0</v>
      </c>
      <c r="AM57" s="186">
        <v>0</v>
      </c>
      <c r="AN57" s="186">
        <v>0</v>
      </c>
      <c r="AO57" s="177">
        <f t="shared" si="7"/>
        <v>1</v>
      </c>
      <c r="AP57" s="177">
        <f t="shared" si="8"/>
        <v>1</v>
      </c>
    </row>
    <row r="58" spans="1:42" ht="36.75" customHeight="1" x14ac:dyDescent="0.3">
      <c r="A58" s="54" t="s">
        <v>59</v>
      </c>
      <c r="B58" s="70" t="s">
        <v>236</v>
      </c>
      <c r="C58" s="178">
        <f t="shared" si="9"/>
        <v>0</v>
      </c>
      <c r="D58" s="178">
        <f t="shared" si="6"/>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v>0</v>
      </c>
      <c r="AH58" s="187">
        <v>0</v>
      </c>
      <c r="AI58" s="187">
        <v>0</v>
      </c>
      <c r="AJ58" s="187">
        <v>0</v>
      </c>
      <c r="AK58" s="187">
        <v>0</v>
      </c>
      <c r="AL58" s="187">
        <v>0</v>
      </c>
      <c r="AM58" s="187">
        <v>0</v>
      </c>
      <c r="AN58" s="187">
        <v>0</v>
      </c>
      <c r="AO58" s="177">
        <f t="shared" si="7"/>
        <v>0</v>
      </c>
      <c r="AP58" s="177">
        <f t="shared" si="8"/>
        <v>0</v>
      </c>
    </row>
    <row r="59" spans="1:42" x14ac:dyDescent="0.3">
      <c r="A59" s="54" t="s">
        <v>57</v>
      </c>
      <c r="B59" s="53" t="s">
        <v>137</v>
      </c>
      <c r="C59" s="178">
        <f t="shared" si="9"/>
        <v>0</v>
      </c>
      <c r="D59" s="178">
        <f t="shared" si="6"/>
        <v>0</v>
      </c>
      <c r="E59" s="177">
        <v>0</v>
      </c>
      <c r="F59" s="177">
        <v>0</v>
      </c>
      <c r="G59" s="177">
        <v>0</v>
      </c>
      <c r="H59" s="177">
        <v>0</v>
      </c>
      <c r="I59" s="177">
        <v>0</v>
      </c>
      <c r="J59" s="177">
        <v>0</v>
      </c>
      <c r="K59" s="177">
        <v>0</v>
      </c>
      <c r="L59" s="177">
        <v>0</v>
      </c>
      <c r="M59" s="177">
        <v>0</v>
      </c>
      <c r="N59" s="177">
        <v>0</v>
      </c>
      <c r="O59" s="177">
        <v>0</v>
      </c>
      <c r="P59" s="177">
        <v>0</v>
      </c>
      <c r="Q59" s="177">
        <v>0</v>
      </c>
      <c r="R59" s="177">
        <v>0</v>
      </c>
      <c r="S59" s="177">
        <v>0</v>
      </c>
      <c r="T59" s="177">
        <v>0</v>
      </c>
      <c r="U59" s="177">
        <v>0</v>
      </c>
      <c r="V59" s="177">
        <v>0</v>
      </c>
      <c r="W59" s="177">
        <v>0</v>
      </c>
      <c r="X59" s="177">
        <v>0</v>
      </c>
      <c r="Y59" s="177">
        <v>0</v>
      </c>
      <c r="Z59" s="177">
        <v>0</v>
      </c>
      <c r="AA59" s="177">
        <v>0</v>
      </c>
      <c r="AB59" s="177">
        <v>0</v>
      </c>
      <c r="AC59" s="177">
        <v>0</v>
      </c>
      <c r="AD59" s="177">
        <v>0</v>
      </c>
      <c r="AE59" s="177">
        <v>0</v>
      </c>
      <c r="AF59" s="177">
        <v>0</v>
      </c>
      <c r="AG59" s="177">
        <v>0</v>
      </c>
      <c r="AH59" s="177">
        <v>0</v>
      </c>
      <c r="AI59" s="177">
        <v>0</v>
      </c>
      <c r="AJ59" s="177">
        <v>0</v>
      </c>
      <c r="AK59" s="177">
        <v>0</v>
      </c>
      <c r="AL59" s="177">
        <v>0</v>
      </c>
      <c r="AM59" s="177">
        <v>0</v>
      </c>
      <c r="AN59" s="177">
        <v>0</v>
      </c>
      <c r="AO59" s="177">
        <f t="shared" si="7"/>
        <v>0</v>
      </c>
      <c r="AP59" s="177">
        <f t="shared" si="8"/>
        <v>0</v>
      </c>
    </row>
    <row r="60" spans="1:42" x14ac:dyDescent="0.3">
      <c r="A60" s="51" t="s">
        <v>230</v>
      </c>
      <c r="B60" s="52" t="s">
        <v>158</v>
      </c>
      <c r="C60" s="178">
        <f t="shared" si="9"/>
        <v>0</v>
      </c>
      <c r="D60" s="178">
        <f t="shared" si="6"/>
        <v>0</v>
      </c>
      <c r="E60" s="179">
        <v>0</v>
      </c>
      <c r="F60" s="179">
        <v>0</v>
      </c>
      <c r="G60" s="179">
        <v>0</v>
      </c>
      <c r="H60" s="179">
        <v>0</v>
      </c>
      <c r="I60" s="179">
        <v>0</v>
      </c>
      <c r="J60" s="179">
        <v>0</v>
      </c>
      <c r="K60" s="179">
        <v>0</v>
      </c>
      <c r="L60" s="179">
        <v>0</v>
      </c>
      <c r="M60" s="179">
        <v>0</v>
      </c>
      <c r="N60" s="179">
        <v>0</v>
      </c>
      <c r="O60" s="179">
        <v>0</v>
      </c>
      <c r="P60" s="179">
        <v>0</v>
      </c>
      <c r="Q60" s="179">
        <v>0</v>
      </c>
      <c r="R60" s="179">
        <v>0</v>
      </c>
      <c r="S60" s="179">
        <v>0</v>
      </c>
      <c r="T60" s="179">
        <v>0</v>
      </c>
      <c r="U60" s="179">
        <v>0</v>
      </c>
      <c r="V60" s="179">
        <v>0</v>
      </c>
      <c r="W60" s="179">
        <v>0</v>
      </c>
      <c r="X60" s="179">
        <v>0</v>
      </c>
      <c r="Y60" s="179">
        <v>0</v>
      </c>
      <c r="Z60" s="179">
        <v>0</v>
      </c>
      <c r="AA60" s="179">
        <v>0</v>
      </c>
      <c r="AB60" s="179">
        <v>0</v>
      </c>
      <c r="AC60" s="179">
        <v>0</v>
      </c>
      <c r="AD60" s="179">
        <v>0</v>
      </c>
      <c r="AE60" s="179">
        <v>0</v>
      </c>
      <c r="AF60" s="179">
        <v>0</v>
      </c>
      <c r="AG60" s="179">
        <v>0</v>
      </c>
      <c r="AH60" s="179">
        <v>0</v>
      </c>
      <c r="AI60" s="179">
        <v>0</v>
      </c>
      <c r="AJ60" s="179">
        <v>0</v>
      </c>
      <c r="AK60" s="179">
        <v>0</v>
      </c>
      <c r="AL60" s="179">
        <v>0</v>
      </c>
      <c r="AM60" s="179">
        <v>0</v>
      </c>
      <c r="AN60" s="179">
        <v>0</v>
      </c>
      <c r="AO60" s="177">
        <f t="shared" si="7"/>
        <v>0</v>
      </c>
      <c r="AP60" s="177">
        <f t="shared" si="8"/>
        <v>0</v>
      </c>
    </row>
    <row r="61" spans="1:42" x14ac:dyDescent="0.3">
      <c r="A61" s="51" t="s">
        <v>231</v>
      </c>
      <c r="B61" s="52" t="s">
        <v>156</v>
      </c>
      <c r="C61" s="178">
        <f t="shared" si="9"/>
        <v>0</v>
      </c>
      <c r="D61" s="178">
        <f t="shared" si="6"/>
        <v>0</v>
      </c>
      <c r="E61" s="179">
        <v>0</v>
      </c>
      <c r="F61" s="179">
        <v>0</v>
      </c>
      <c r="G61" s="179">
        <v>0</v>
      </c>
      <c r="H61" s="179">
        <v>0</v>
      </c>
      <c r="I61" s="179">
        <v>0</v>
      </c>
      <c r="J61" s="179">
        <v>0</v>
      </c>
      <c r="K61" s="179">
        <v>0</v>
      </c>
      <c r="L61" s="179">
        <v>0</v>
      </c>
      <c r="M61" s="179">
        <v>0</v>
      </c>
      <c r="N61" s="179">
        <v>0</v>
      </c>
      <c r="O61" s="179">
        <v>0</v>
      </c>
      <c r="P61" s="179">
        <v>0</v>
      </c>
      <c r="Q61" s="179">
        <v>0</v>
      </c>
      <c r="R61" s="179">
        <v>0</v>
      </c>
      <c r="S61" s="179">
        <v>0</v>
      </c>
      <c r="T61" s="179">
        <v>0</v>
      </c>
      <c r="U61" s="179">
        <v>0</v>
      </c>
      <c r="V61" s="179">
        <v>0</v>
      </c>
      <c r="W61" s="179">
        <v>0</v>
      </c>
      <c r="X61" s="179">
        <v>0</v>
      </c>
      <c r="Y61" s="179">
        <v>0</v>
      </c>
      <c r="Z61" s="179">
        <v>0</v>
      </c>
      <c r="AA61" s="179">
        <v>0</v>
      </c>
      <c r="AB61" s="179">
        <v>0</v>
      </c>
      <c r="AC61" s="179">
        <v>0</v>
      </c>
      <c r="AD61" s="179">
        <v>0</v>
      </c>
      <c r="AE61" s="179">
        <v>0</v>
      </c>
      <c r="AF61" s="179">
        <v>0</v>
      </c>
      <c r="AG61" s="179">
        <v>0</v>
      </c>
      <c r="AH61" s="179">
        <v>0</v>
      </c>
      <c r="AI61" s="179">
        <v>0</v>
      </c>
      <c r="AJ61" s="179">
        <v>0</v>
      </c>
      <c r="AK61" s="179">
        <v>0</v>
      </c>
      <c r="AL61" s="179">
        <v>0</v>
      </c>
      <c r="AM61" s="179">
        <v>0</v>
      </c>
      <c r="AN61" s="179">
        <v>0</v>
      </c>
      <c r="AO61" s="177">
        <f t="shared" si="7"/>
        <v>0</v>
      </c>
      <c r="AP61" s="177">
        <f t="shared" si="8"/>
        <v>0</v>
      </c>
    </row>
    <row r="62" spans="1:42" x14ac:dyDescent="0.3">
      <c r="A62" s="51" t="s">
        <v>232</v>
      </c>
      <c r="B62" s="52" t="s">
        <v>154</v>
      </c>
      <c r="C62" s="178">
        <f t="shared" si="9"/>
        <v>0</v>
      </c>
      <c r="D62" s="178">
        <f t="shared" si="6"/>
        <v>0</v>
      </c>
      <c r="E62" s="179">
        <v>0</v>
      </c>
      <c r="F62" s="179">
        <v>0</v>
      </c>
      <c r="G62" s="179">
        <v>0</v>
      </c>
      <c r="H62" s="179">
        <v>0</v>
      </c>
      <c r="I62" s="179">
        <v>0</v>
      </c>
      <c r="J62" s="179">
        <v>0</v>
      </c>
      <c r="K62" s="179">
        <v>0</v>
      </c>
      <c r="L62" s="179">
        <v>0</v>
      </c>
      <c r="M62" s="179">
        <v>0</v>
      </c>
      <c r="N62" s="179">
        <v>0</v>
      </c>
      <c r="O62" s="179">
        <v>0</v>
      </c>
      <c r="P62" s="179">
        <v>0</v>
      </c>
      <c r="Q62" s="179">
        <v>0</v>
      </c>
      <c r="R62" s="179">
        <v>0</v>
      </c>
      <c r="S62" s="179">
        <v>0</v>
      </c>
      <c r="T62" s="179">
        <v>0</v>
      </c>
      <c r="U62" s="179">
        <v>0</v>
      </c>
      <c r="V62" s="179">
        <v>0</v>
      </c>
      <c r="W62" s="179">
        <v>0</v>
      </c>
      <c r="X62" s="179">
        <v>0</v>
      </c>
      <c r="Y62" s="179">
        <v>0</v>
      </c>
      <c r="Z62" s="179">
        <v>0</v>
      </c>
      <c r="AA62" s="179">
        <v>0</v>
      </c>
      <c r="AB62" s="179">
        <v>0</v>
      </c>
      <c r="AC62" s="179">
        <v>0</v>
      </c>
      <c r="AD62" s="179">
        <v>0</v>
      </c>
      <c r="AE62" s="179">
        <v>0</v>
      </c>
      <c r="AF62" s="179">
        <v>0</v>
      </c>
      <c r="AG62" s="179">
        <v>0</v>
      </c>
      <c r="AH62" s="179">
        <v>0</v>
      </c>
      <c r="AI62" s="179">
        <v>0</v>
      </c>
      <c r="AJ62" s="179">
        <v>0</v>
      </c>
      <c r="AK62" s="179">
        <v>0</v>
      </c>
      <c r="AL62" s="179">
        <v>0</v>
      </c>
      <c r="AM62" s="179">
        <v>0</v>
      </c>
      <c r="AN62" s="179">
        <v>0</v>
      </c>
      <c r="AO62" s="177">
        <f t="shared" si="7"/>
        <v>0</v>
      </c>
      <c r="AP62" s="177">
        <f t="shared" si="8"/>
        <v>0</v>
      </c>
    </row>
    <row r="63" spans="1:42" x14ac:dyDescent="0.3">
      <c r="A63" s="51" t="s">
        <v>233</v>
      </c>
      <c r="B63" s="52" t="s">
        <v>235</v>
      </c>
      <c r="C63" s="178">
        <f t="shared" si="9"/>
        <v>0</v>
      </c>
      <c r="D63" s="178">
        <f t="shared" si="6"/>
        <v>0</v>
      </c>
      <c r="E63" s="179">
        <v>0</v>
      </c>
      <c r="F63" s="179">
        <v>0</v>
      </c>
      <c r="G63" s="179">
        <v>0</v>
      </c>
      <c r="H63" s="179">
        <v>0</v>
      </c>
      <c r="I63" s="179">
        <v>0</v>
      </c>
      <c r="J63" s="179">
        <v>0</v>
      </c>
      <c r="K63" s="179">
        <v>0</v>
      </c>
      <c r="L63" s="179">
        <v>0</v>
      </c>
      <c r="M63" s="179">
        <v>0</v>
      </c>
      <c r="N63" s="179">
        <v>0</v>
      </c>
      <c r="O63" s="179">
        <v>0</v>
      </c>
      <c r="P63" s="179">
        <v>0</v>
      </c>
      <c r="Q63" s="179">
        <v>0</v>
      </c>
      <c r="R63" s="179">
        <v>0</v>
      </c>
      <c r="S63" s="179">
        <v>0</v>
      </c>
      <c r="T63" s="179">
        <v>0</v>
      </c>
      <c r="U63" s="179">
        <v>0</v>
      </c>
      <c r="V63" s="179">
        <v>0</v>
      </c>
      <c r="W63" s="179">
        <v>0</v>
      </c>
      <c r="X63" s="179">
        <v>0</v>
      </c>
      <c r="Y63" s="179">
        <v>0</v>
      </c>
      <c r="Z63" s="179">
        <v>0</v>
      </c>
      <c r="AA63" s="179">
        <v>0</v>
      </c>
      <c r="AB63" s="179">
        <v>0</v>
      </c>
      <c r="AC63" s="179">
        <v>0</v>
      </c>
      <c r="AD63" s="179">
        <v>0</v>
      </c>
      <c r="AE63" s="179">
        <v>0</v>
      </c>
      <c r="AF63" s="179">
        <v>0</v>
      </c>
      <c r="AG63" s="179">
        <v>0</v>
      </c>
      <c r="AH63" s="179">
        <v>0</v>
      </c>
      <c r="AI63" s="179">
        <v>0</v>
      </c>
      <c r="AJ63" s="179">
        <v>0</v>
      </c>
      <c r="AK63" s="179">
        <v>0</v>
      </c>
      <c r="AL63" s="179">
        <v>0</v>
      </c>
      <c r="AM63" s="179">
        <v>0</v>
      </c>
      <c r="AN63" s="179">
        <v>0</v>
      </c>
      <c r="AO63" s="177">
        <f t="shared" si="7"/>
        <v>0</v>
      </c>
      <c r="AP63" s="177">
        <f t="shared" si="8"/>
        <v>0</v>
      </c>
    </row>
    <row r="64" spans="1:42" ht="18.600000000000001" x14ac:dyDescent="0.3">
      <c r="A64" s="51" t="s">
        <v>234</v>
      </c>
      <c r="B64" s="50" t="s">
        <v>132</v>
      </c>
      <c r="C64" s="178">
        <f t="shared" si="9"/>
        <v>0</v>
      </c>
      <c r="D64" s="178">
        <f t="shared" si="6"/>
        <v>0</v>
      </c>
      <c r="E64" s="179">
        <v>0</v>
      </c>
      <c r="F64" s="179">
        <v>0</v>
      </c>
      <c r="G64" s="179">
        <v>0</v>
      </c>
      <c r="H64" s="179">
        <v>0</v>
      </c>
      <c r="I64" s="179">
        <v>0</v>
      </c>
      <c r="J64" s="179">
        <v>0</v>
      </c>
      <c r="K64" s="179">
        <v>0</v>
      </c>
      <c r="L64" s="179">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179">
        <v>0</v>
      </c>
      <c r="AC64" s="179">
        <v>0</v>
      </c>
      <c r="AD64" s="179">
        <v>0</v>
      </c>
      <c r="AE64" s="179">
        <v>0</v>
      </c>
      <c r="AF64" s="179">
        <v>0</v>
      </c>
      <c r="AG64" s="179">
        <v>0</v>
      </c>
      <c r="AH64" s="179">
        <v>0</v>
      </c>
      <c r="AI64" s="179">
        <v>0</v>
      </c>
      <c r="AJ64" s="179">
        <v>0</v>
      </c>
      <c r="AK64" s="179">
        <v>0</v>
      </c>
      <c r="AL64" s="179">
        <v>0</v>
      </c>
      <c r="AM64" s="179">
        <v>0</v>
      </c>
      <c r="AN64" s="179">
        <v>0</v>
      </c>
      <c r="AO64" s="177">
        <f t="shared" si="7"/>
        <v>0</v>
      </c>
      <c r="AP64" s="177">
        <f t="shared" si="8"/>
        <v>0</v>
      </c>
    </row>
    <row r="65" spans="1:41" x14ac:dyDescent="0.3">
      <c r="A65" s="47"/>
      <c r="B65" s="48"/>
      <c r="C65" s="48"/>
      <c r="D65" s="48"/>
      <c r="E65" s="48"/>
      <c r="F65" s="48"/>
      <c r="G65" s="253"/>
      <c r="H65" s="48"/>
      <c r="I65" s="48"/>
      <c r="J65" s="48"/>
      <c r="K65" s="48"/>
      <c r="L65" s="48"/>
      <c r="M65" s="47"/>
      <c r="N65" s="47"/>
    </row>
    <row r="66" spans="1:41" ht="54" customHeight="1" x14ac:dyDescent="0.3">
      <c r="B66" s="336"/>
      <c r="C66" s="336"/>
      <c r="D66" s="336"/>
      <c r="E66" s="336"/>
      <c r="F66" s="336"/>
      <c r="G66" s="336"/>
      <c r="H66" s="336"/>
      <c r="I66" s="336"/>
      <c r="J66" s="336"/>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36"/>
      <c r="C68" s="336"/>
      <c r="D68" s="336"/>
      <c r="E68" s="336"/>
      <c r="F68" s="336"/>
      <c r="G68" s="336"/>
      <c r="H68" s="336"/>
      <c r="I68" s="336"/>
      <c r="J68" s="336"/>
      <c r="K68" s="44"/>
      <c r="L68" s="44"/>
    </row>
    <row r="70" spans="1:41" ht="36.75" customHeight="1" x14ac:dyDescent="0.3">
      <c r="B70" s="336"/>
      <c r="C70" s="336"/>
      <c r="D70" s="336"/>
      <c r="E70" s="336"/>
      <c r="F70" s="336"/>
      <c r="G70" s="336"/>
      <c r="H70" s="336"/>
      <c r="I70" s="336"/>
      <c r="J70" s="336"/>
      <c r="K70" s="44"/>
      <c r="L70" s="44"/>
    </row>
    <row r="71" spans="1:41" x14ac:dyDescent="0.3">
      <c r="O71" s="45"/>
    </row>
    <row r="72" spans="1:41" ht="51" customHeight="1" x14ac:dyDescent="0.3">
      <c r="B72" s="336"/>
      <c r="C72" s="336"/>
      <c r="D72" s="336"/>
      <c r="E72" s="336"/>
      <c r="F72" s="336"/>
      <c r="G72" s="336"/>
      <c r="H72" s="336"/>
      <c r="I72" s="336"/>
      <c r="J72" s="336"/>
      <c r="K72" s="44"/>
      <c r="L72" s="44"/>
      <c r="O72" s="45"/>
    </row>
    <row r="73" spans="1:41" ht="32.25" customHeight="1" x14ac:dyDescent="0.3">
      <c r="B73" s="336"/>
      <c r="C73" s="336"/>
      <c r="D73" s="336"/>
      <c r="E73" s="336"/>
      <c r="F73" s="336"/>
      <c r="G73" s="336"/>
      <c r="H73" s="336"/>
      <c r="I73" s="336"/>
      <c r="J73" s="336"/>
      <c r="K73" s="44"/>
      <c r="L73" s="44"/>
    </row>
    <row r="74" spans="1:41" ht="51.75" customHeight="1" x14ac:dyDescent="0.3">
      <c r="B74" s="336"/>
      <c r="C74" s="336"/>
      <c r="D74" s="336"/>
      <c r="E74" s="336"/>
      <c r="F74" s="336"/>
      <c r="G74" s="336"/>
      <c r="H74" s="336"/>
      <c r="I74" s="336"/>
      <c r="J74" s="336"/>
      <c r="K74" s="44"/>
      <c r="L74" s="44"/>
    </row>
    <row r="75" spans="1:41" ht="21.75" customHeight="1" x14ac:dyDescent="0.3">
      <c r="B75" s="338"/>
      <c r="C75" s="338"/>
      <c r="D75" s="338"/>
      <c r="E75" s="338"/>
      <c r="F75" s="338"/>
      <c r="G75" s="338"/>
      <c r="H75" s="338"/>
      <c r="I75" s="338"/>
      <c r="J75" s="338"/>
      <c r="K75" s="130"/>
      <c r="L75" s="130"/>
    </row>
    <row r="76" spans="1:41" ht="23.25" customHeight="1" x14ac:dyDescent="0.3"/>
    <row r="77" spans="1:41" ht="18.75" customHeight="1" x14ac:dyDescent="0.3">
      <c r="B77" s="337"/>
      <c r="C77" s="337"/>
      <c r="D77" s="337"/>
      <c r="E77" s="337"/>
      <c r="F77" s="337"/>
      <c r="G77" s="337"/>
      <c r="H77" s="337"/>
      <c r="I77" s="337"/>
      <c r="J77" s="337"/>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20" priority="41" operator="notEqual">
      <formula>0</formula>
    </cfRule>
  </conditionalFormatting>
  <conditionalFormatting sqref="AK24:AN24 J24:L24 R24:X24 H24 C24:D64">
    <cfRule type="cellIs" dxfId="19" priority="40" operator="notEqual">
      <formula>0</formula>
    </cfRule>
  </conditionalFormatting>
  <conditionalFormatting sqref="H45:H49">
    <cfRule type="cellIs" dxfId="18" priority="38" operator="notEqual">
      <formula>0</formula>
    </cfRule>
  </conditionalFormatting>
  <conditionalFormatting sqref="AO24:AP24 AO31:AO34 AO36:AO42 AO44:AO64 AO25:AO29 AP25:AP64">
    <cfRule type="cellIs" dxfId="17" priority="36" operator="notEqual">
      <formula>0</formula>
    </cfRule>
  </conditionalFormatting>
  <conditionalFormatting sqref="Y25:AB29 Y36:AB42 Y44:AB64">
    <cfRule type="cellIs" dxfId="16" priority="30" operator="notEqual">
      <formula>0</formula>
    </cfRule>
  </conditionalFormatting>
  <conditionalFormatting sqref="Y24:AB24">
    <cfRule type="cellIs" dxfId="15" priority="29" operator="notEqual">
      <formula>0</formula>
    </cfRule>
  </conditionalFormatting>
  <conditionalFormatting sqref="AC25:AF29 AC36:AF42 AC44:AF64">
    <cfRule type="cellIs" dxfId="14" priority="28" operator="notEqual">
      <formula>0</formula>
    </cfRule>
  </conditionalFormatting>
  <conditionalFormatting sqref="AC24:AF24">
    <cfRule type="cellIs" dxfId="13" priority="27" operator="notEqual">
      <formula>0</formula>
    </cfRule>
  </conditionalFormatting>
  <conditionalFormatting sqref="AG25:AJ29 AG36:AJ42 AG44:AJ64">
    <cfRule type="cellIs" dxfId="12" priority="26" operator="notEqual">
      <formula>0</formula>
    </cfRule>
  </conditionalFormatting>
  <conditionalFormatting sqref="AG24:AJ24">
    <cfRule type="cellIs" dxfId="11" priority="25" operator="notEqual">
      <formula>0</formula>
    </cfRule>
  </conditionalFormatting>
  <conditionalFormatting sqref="I25:I64">
    <cfRule type="cellIs" dxfId="10" priority="18" operator="notEqual">
      <formula>0</formula>
    </cfRule>
  </conditionalFormatting>
  <conditionalFormatting sqref="I24">
    <cfRule type="cellIs" dxfId="9" priority="17" operator="notEqual">
      <formula>0</formula>
    </cfRule>
  </conditionalFormatting>
  <conditionalFormatting sqref="E24:E64">
    <cfRule type="cellIs" dxfId="8" priority="12" operator="notEqual">
      <formula>0</formula>
    </cfRule>
  </conditionalFormatting>
  <conditionalFormatting sqref="F25:F64">
    <cfRule type="cellIs" dxfId="7" priority="10" operator="notEqual">
      <formula>0</formula>
    </cfRule>
  </conditionalFormatting>
  <conditionalFormatting sqref="F24">
    <cfRule type="cellIs" dxfId="6" priority="9" operator="notEqual">
      <formula>0</formula>
    </cfRule>
  </conditionalFormatting>
  <conditionalFormatting sqref="M25:P64">
    <cfRule type="cellIs" dxfId="5" priority="8" operator="notEqual">
      <formula>0</formula>
    </cfRule>
  </conditionalFormatting>
  <conditionalFormatting sqref="M24:P24">
    <cfRule type="cellIs" dxfId="4" priority="7" operator="notEqual">
      <formula>0</formula>
    </cfRule>
  </conditionalFormatting>
  <conditionalFormatting sqref="G25:G64">
    <cfRule type="cellIs" dxfId="3" priority="4" operator="notEqual">
      <formula>0</formula>
    </cfRule>
  </conditionalFormatting>
  <conditionalFormatting sqref="G2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K_KGK_02</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522</v>
      </c>
      <c r="B21" s="340"/>
      <c r="C21" s="340"/>
      <c r="D21" s="340"/>
      <c r="E21" s="340"/>
      <c r="F21" s="340"/>
      <c r="G21" s="340"/>
      <c r="H21" s="340"/>
      <c r="I21" s="340"/>
      <c r="J21" s="340"/>
      <c r="K21" s="340"/>
      <c r="L21" s="340"/>
      <c r="M21" s="340"/>
      <c r="N21" s="340"/>
      <c r="O21" s="340"/>
      <c r="P21" s="340"/>
      <c r="Q21" s="340"/>
      <c r="R21" s="340"/>
      <c r="S21" s="340"/>
      <c r="T21" s="340"/>
      <c r="U21" s="340"/>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row>
    <row r="22" spans="1:48" ht="58.5" customHeight="1" x14ac:dyDescent="0.25">
      <c r="A22" s="341" t="s">
        <v>53</v>
      </c>
      <c r="B22" s="356" t="s">
        <v>25</v>
      </c>
      <c r="C22" s="341" t="s">
        <v>52</v>
      </c>
      <c r="D22" s="341" t="s">
        <v>51</v>
      </c>
      <c r="E22" s="359" t="s">
        <v>533</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442</v>
      </c>
      <c r="J23" s="350" t="s">
        <v>443</v>
      </c>
      <c r="K23" s="350" t="s">
        <v>444</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4" t="str">
        <f>'1. паспорт местоположение'!A5:C5</f>
        <v>Год раскрытия информации: 2024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K_KGK_02</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Техническое перевооружение транспортного учаска (покупка ГАЗ 330210)</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523</v>
      </c>
      <c r="B18" s="367"/>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транспортного учаска (покупка ГАЗ 330210)</v>
      </c>
    </row>
    <row r="22" spans="1:2" ht="16.2" thickBot="1" x14ac:dyDescent="0.35">
      <c r="A22" s="96" t="s">
        <v>391</v>
      </c>
      <c r="B22" s="97" t="str">
        <f>'1. паспорт местоположение'!C27</f>
        <v>ГО "Город Калининград"</v>
      </c>
    </row>
    <row r="23" spans="1:2" ht="16.2" thickBot="1" x14ac:dyDescent="0.35">
      <c r="A23" s="96" t="s">
        <v>356</v>
      </c>
      <c r="B23" s="196" t="str">
        <f>'1. паспорт местоположение'!C22</f>
        <v>Прочие инвестиционные проекты</v>
      </c>
    </row>
    <row r="24" spans="1:2" ht="16.2" thickBot="1" x14ac:dyDescent="0.35">
      <c r="A24" s="96" t="s">
        <v>567</v>
      </c>
      <c r="B24" s="180"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1.59</v>
      </c>
    </row>
    <row r="28" spans="1:2" ht="16.2" thickBot="1" x14ac:dyDescent="0.35">
      <c r="A28" s="102" t="s">
        <v>394</v>
      </c>
      <c r="B28" s="102" t="s">
        <v>583</v>
      </c>
    </row>
    <row r="29" spans="1:2" ht="16.2" thickBot="1" x14ac:dyDescent="0.35">
      <c r="A29" s="108" t="s">
        <v>395</v>
      </c>
      <c r="B29" s="102" t="s">
        <v>559</v>
      </c>
    </row>
    <row r="30" spans="1:2" ht="28.2" thickBot="1" x14ac:dyDescent="0.35">
      <c r="A30" s="108" t="s">
        <v>396</v>
      </c>
      <c r="B30" s="134">
        <f>B32+B41+B58</f>
        <v>1.59</v>
      </c>
    </row>
    <row r="31" spans="1:2" ht="16.2" thickBot="1" x14ac:dyDescent="0.35">
      <c r="A31" s="102" t="s">
        <v>397</v>
      </c>
      <c r="B31" s="134"/>
    </row>
    <row r="32" spans="1:2" ht="28.2" thickBot="1" x14ac:dyDescent="0.35">
      <c r="A32" s="108" t="s">
        <v>398</v>
      </c>
      <c r="B32" s="134">
        <f>B33+B37</f>
        <v>1.59</v>
      </c>
    </row>
    <row r="33" spans="1:3" s="137" customFormat="1" ht="16.2" thickBot="1" x14ac:dyDescent="0.35">
      <c r="A33" s="135" t="s">
        <v>399</v>
      </c>
      <c r="B33" s="134">
        <f>'6.2. Паспорт фин осв ввод'!D24</f>
        <v>1.59</v>
      </c>
    </row>
    <row r="34" spans="1:3" ht="16.2" thickBot="1" x14ac:dyDescent="0.35">
      <c r="A34" s="102" t="s">
        <v>400</v>
      </c>
      <c r="B34" s="138">
        <f>B33/$B$27</f>
        <v>1</v>
      </c>
    </row>
    <row r="35" spans="1:3" ht="16.2" thickBot="1" x14ac:dyDescent="0.35">
      <c r="A35" s="102" t="s">
        <v>401</v>
      </c>
      <c r="B35" s="134">
        <f>B33</f>
        <v>1.59</v>
      </c>
      <c r="C35" s="43">
        <v>1</v>
      </c>
    </row>
    <row r="36" spans="1:3" ht="16.2" thickBot="1" x14ac:dyDescent="0.35">
      <c r="A36" s="102" t="s">
        <v>402</v>
      </c>
      <c r="B36" s="134">
        <f>'6.2. Паспорт фин осв ввод'!D30</f>
        <v>1.325</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1.59</v>
      </c>
    </row>
    <row r="82" spans="1:2" ht="16.2" thickBot="1" x14ac:dyDescent="0.35">
      <c r="A82" s="98" t="s">
        <v>411</v>
      </c>
      <c r="B82" s="139">
        <f>B83/$B$27</f>
        <v>0.83333333333333326</v>
      </c>
    </row>
    <row r="83" spans="1:2" ht="16.2" thickBot="1" x14ac:dyDescent="0.35">
      <c r="A83" s="99" t="s">
        <v>412</v>
      </c>
      <c r="B83" s="140">
        <f xml:space="preserve"> SUMIF(C35:C76, 2,B35:B76)</f>
        <v>1.325</v>
      </c>
    </row>
    <row r="84" spans="1:2" x14ac:dyDescent="0.3">
      <c r="A84" s="101" t="s">
        <v>413</v>
      </c>
      <c r="B84" s="368" t="s">
        <v>414</v>
      </c>
    </row>
    <row r="85" spans="1:2" x14ac:dyDescent="0.3">
      <c r="A85" s="105" t="s">
        <v>415</v>
      </c>
      <c r="B85" s="369"/>
    </row>
    <row r="86" spans="1:2" x14ac:dyDescent="0.3">
      <c r="A86" s="105" t="s">
        <v>416</v>
      </c>
      <c r="B86" s="369"/>
    </row>
    <row r="87" spans="1:2" x14ac:dyDescent="0.3">
      <c r="A87" s="105" t="s">
        <v>417</v>
      </c>
      <c r="B87" s="369"/>
    </row>
    <row r="88" spans="1:2" x14ac:dyDescent="0.3">
      <c r="A88" s="105" t="s">
        <v>418</v>
      </c>
      <c r="B88" s="369"/>
    </row>
    <row r="89" spans="1:2" ht="16.2" thickBot="1" x14ac:dyDescent="0.35">
      <c r="A89" s="106" t="s">
        <v>419</v>
      </c>
      <c r="B89" s="370"/>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8" t="s">
        <v>433</v>
      </c>
    </row>
    <row r="102" spans="1:2" x14ac:dyDescent="0.3">
      <c r="A102" s="105" t="s">
        <v>434</v>
      </c>
      <c r="B102" s="369"/>
    </row>
    <row r="103" spans="1:2" x14ac:dyDescent="0.3">
      <c r="A103" s="105" t="s">
        <v>435</v>
      </c>
      <c r="B103" s="369"/>
    </row>
    <row r="104" spans="1:2" x14ac:dyDescent="0.3">
      <c r="A104" s="105" t="s">
        <v>436</v>
      </c>
      <c r="B104" s="369"/>
    </row>
    <row r="105" spans="1:2" x14ac:dyDescent="0.3">
      <c r="A105" s="105" t="s">
        <v>437</v>
      </c>
      <c r="B105" s="369"/>
    </row>
    <row r="106" spans="1:2" ht="16.2" thickBot="1" x14ac:dyDescent="0.35">
      <c r="A106" s="115" t="s">
        <v>438</v>
      </c>
      <c r="B106" s="370"/>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K_KGK_02</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Техническое перевооружение транспортного учаска (покупка ГАЗ 330210)</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7" t="s">
        <v>491</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385</v>
      </c>
      <c r="R20" s="27" t="s">
        <v>386</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2024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K_KGK_02</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Техническое перевооружение транспортного учаска (покупка ГАЗ 330210)</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502</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8" t="s">
        <v>559</v>
      </c>
      <c r="D25" s="188" t="s">
        <v>559</v>
      </c>
      <c r="E25" s="188" t="s">
        <v>559</v>
      </c>
      <c r="F25" s="188" t="s">
        <v>559</v>
      </c>
      <c r="G25" s="188" t="s">
        <v>559</v>
      </c>
      <c r="H25" s="188" t="s">
        <v>559</v>
      </c>
      <c r="I25" s="188" t="s">
        <v>559</v>
      </c>
      <c r="J25" s="188"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89"/>
      <c r="B6" s="189"/>
      <c r="C6" s="189"/>
      <c r="D6" s="189"/>
      <c r="E6" s="189"/>
      <c r="F6" s="189"/>
      <c r="G6" s="189"/>
      <c r="H6" s="189"/>
      <c r="I6" s="189"/>
      <c r="J6" s="189"/>
      <c r="K6" s="189"/>
      <c r="L6" s="189"/>
      <c r="M6" s="189"/>
      <c r="N6" s="189"/>
      <c r="O6" s="189"/>
      <c r="P6" s="189"/>
      <c r="Q6" s="189"/>
      <c r="R6" s="189"/>
      <c r="S6" s="189"/>
      <c r="T6" s="18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568</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512</v>
      </c>
      <c r="C21" s="272"/>
      <c r="D21" s="271" t="s">
        <v>514</v>
      </c>
      <c r="E21" s="272"/>
      <c r="F21" s="281" t="s">
        <v>98</v>
      </c>
      <c r="G21" s="283"/>
      <c r="H21" s="283"/>
      <c r="I21" s="282"/>
      <c r="J21" s="275" t="s">
        <v>515</v>
      </c>
      <c r="K21" s="271" t="s">
        <v>516</v>
      </c>
      <c r="L21" s="272"/>
      <c r="M21" s="271" t="s">
        <v>517</v>
      </c>
      <c r="N21" s="272"/>
      <c r="O21" s="271" t="s">
        <v>504</v>
      </c>
      <c r="P21" s="272"/>
      <c r="Q21" s="271" t="s">
        <v>131</v>
      </c>
      <c r="R21" s="272"/>
      <c r="S21" s="275" t="s">
        <v>130</v>
      </c>
      <c r="T21" s="275" t="s">
        <v>518</v>
      </c>
      <c r="U21" s="275" t="s">
        <v>513</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502</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1" sqref="C3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2024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K_KGK_02</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Техническое перевооружение транспортного учаска (покупка ГАЗ 330210)</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197"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2" x14ac:dyDescent="0.3">
      <c r="A23" s="19" t="s">
        <v>64</v>
      </c>
      <c r="B23" s="22" t="s">
        <v>61</v>
      </c>
      <c r="C23" s="125" t="str">
        <f>C22</f>
        <v>Обеспечение производственной деятельности предприятия, снижение затрат на ремонт автотранспорта</v>
      </c>
    </row>
    <row r="24" spans="1:21" ht="46.8" x14ac:dyDescent="0.3">
      <c r="A24" s="19" t="s">
        <v>63</v>
      </c>
      <c r="B24" s="22" t="s">
        <v>530</v>
      </c>
      <c r="C24" s="249" t="s">
        <v>582</v>
      </c>
    </row>
    <row r="25" spans="1:21" ht="31.2" x14ac:dyDescent="0.3">
      <c r="A25" s="19" t="s">
        <v>62</v>
      </c>
      <c r="B25" s="22" t="s">
        <v>531</v>
      </c>
      <c r="C25" s="198">
        <f>'1. паспорт местоположение'!C48</f>
        <v>1.59</v>
      </c>
    </row>
    <row r="26" spans="1:21" ht="31.2" x14ac:dyDescent="0.3">
      <c r="A26" s="19" t="s">
        <v>60</v>
      </c>
      <c r="B26" s="22" t="s">
        <v>237</v>
      </c>
      <c r="C26" s="21" t="s">
        <v>557</v>
      </c>
    </row>
    <row r="27" spans="1:21" ht="46.8" x14ac:dyDescent="0.3">
      <c r="A27" s="19" t="s">
        <v>59</v>
      </c>
      <c r="B27" s="22" t="s">
        <v>511</v>
      </c>
      <c r="C27" s="249" t="s">
        <v>584</v>
      </c>
    </row>
    <row r="28" spans="1:21" ht="15.6" x14ac:dyDescent="0.3">
      <c r="A28" s="19" t="s">
        <v>57</v>
      </c>
      <c r="B28" s="22" t="s">
        <v>58</v>
      </c>
      <c r="C28" s="197">
        <v>2021</v>
      </c>
    </row>
    <row r="29" spans="1:21" ht="15.6" x14ac:dyDescent="0.3">
      <c r="A29" s="19" t="s">
        <v>55</v>
      </c>
      <c r="B29" s="21" t="s">
        <v>56</v>
      </c>
      <c r="C29" s="197">
        <v>2021</v>
      </c>
    </row>
    <row r="30" spans="1:21" ht="31.2" x14ac:dyDescent="0.3">
      <c r="A30" s="19" t="s">
        <v>74</v>
      </c>
      <c r="B30" s="21" t="s">
        <v>54</v>
      </c>
      <c r="C30" s="21" t="s">
        <v>586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K_KGK_02</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Техническое перевооружение транспортного учаска (покупка ГАЗ 330210)</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K_KGK_02</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1" t="s">
        <v>559</v>
      </c>
      <c r="C22" s="182" t="s">
        <v>559</v>
      </c>
      <c r="D22" s="182" t="s">
        <v>559</v>
      </c>
      <c r="E22" s="182" t="s">
        <v>559</v>
      </c>
      <c r="F22" s="182" t="s">
        <v>559</v>
      </c>
      <c r="G22" s="182" t="s">
        <v>559</v>
      </c>
      <c r="H22" s="182" t="s">
        <v>559</v>
      </c>
      <c r="I22" s="182" t="s">
        <v>559</v>
      </c>
      <c r="J22" s="182" t="s">
        <v>559</v>
      </c>
      <c r="K22" s="182" t="s">
        <v>559</v>
      </c>
      <c r="L22" s="182" t="s">
        <v>559</v>
      </c>
      <c r="M22" s="182" t="s">
        <v>559</v>
      </c>
      <c r="N22" s="182" t="s">
        <v>559</v>
      </c>
      <c r="O22" s="182"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123"/>
  <sheetViews>
    <sheetView topLeftCell="A11" zoomScale="80" zoomScaleNormal="80" workbookViewId="0">
      <selection activeCell="B26" sqref="B26"/>
    </sheetView>
  </sheetViews>
  <sheetFormatPr defaultColWidth="9.109375" defaultRowHeight="15.6" x14ac:dyDescent="0.25"/>
  <cols>
    <col min="1" max="1" width="61.6640625" style="145" customWidth="1"/>
    <col min="2" max="2" width="18.5546875" style="141" customWidth="1"/>
    <col min="3" max="11" width="16.88671875" style="141" customWidth="1"/>
    <col min="12" max="17" width="16.88671875" style="142" customWidth="1"/>
    <col min="18" max="222" width="9.109375" style="142"/>
    <col min="223" max="223" width="61.6640625" style="142" customWidth="1"/>
    <col min="224" max="224" width="18.5546875" style="142" customWidth="1"/>
    <col min="225" max="264" width="16.88671875" style="142" customWidth="1"/>
    <col min="265" max="266" width="18.5546875" style="142" customWidth="1"/>
    <col min="267" max="267" width="21.6640625" style="142" customWidth="1"/>
    <col min="268" max="478" width="9.109375" style="142"/>
    <col min="479" max="479" width="61.6640625" style="142" customWidth="1"/>
    <col min="480" max="480" width="18.5546875" style="142" customWidth="1"/>
    <col min="481" max="520" width="16.88671875" style="142" customWidth="1"/>
    <col min="521" max="522" width="18.5546875" style="142" customWidth="1"/>
    <col min="523" max="523" width="21.6640625" style="142" customWidth="1"/>
    <col min="524" max="734" width="9.109375" style="142"/>
    <col min="735" max="735" width="61.6640625" style="142" customWidth="1"/>
    <col min="736" max="736" width="18.5546875" style="142" customWidth="1"/>
    <col min="737" max="776" width="16.88671875" style="142" customWidth="1"/>
    <col min="777" max="778" width="18.5546875" style="142" customWidth="1"/>
    <col min="779" max="779" width="21.6640625" style="142" customWidth="1"/>
    <col min="780" max="990" width="9.109375" style="142"/>
    <col min="991" max="991" width="61.6640625" style="142" customWidth="1"/>
    <col min="992" max="992" width="18.5546875" style="142" customWidth="1"/>
    <col min="993" max="1032" width="16.88671875" style="142" customWidth="1"/>
    <col min="1033" max="1034" width="18.5546875" style="142" customWidth="1"/>
    <col min="1035" max="1035" width="21.6640625" style="142" customWidth="1"/>
    <col min="1036" max="1246" width="9.109375" style="142"/>
    <col min="1247" max="1247" width="61.6640625" style="142" customWidth="1"/>
    <col min="1248" max="1248" width="18.5546875" style="142" customWidth="1"/>
    <col min="1249" max="1288" width="16.88671875" style="142" customWidth="1"/>
    <col min="1289" max="1290" width="18.5546875" style="142" customWidth="1"/>
    <col min="1291" max="1291" width="21.6640625" style="142" customWidth="1"/>
    <col min="1292" max="1502" width="9.109375" style="142"/>
    <col min="1503" max="1503" width="61.6640625" style="142" customWidth="1"/>
    <col min="1504" max="1504" width="18.5546875" style="142" customWidth="1"/>
    <col min="1505" max="1544" width="16.88671875" style="142" customWidth="1"/>
    <col min="1545" max="1546" width="18.5546875" style="142" customWidth="1"/>
    <col min="1547" max="1547" width="21.6640625" style="142" customWidth="1"/>
    <col min="1548" max="1758" width="9.109375" style="142"/>
    <col min="1759" max="1759" width="61.6640625" style="142" customWidth="1"/>
    <col min="1760" max="1760" width="18.5546875" style="142" customWidth="1"/>
    <col min="1761" max="1800" width="16.88671875" style="142" customWidth="1"/>
    <col min="1801" max="1802" width="18.5546875" style="142" customWidth="1"/>
    <col min="1803" max="1803" width="21.6640625" style="142" customWidth="1"/>
    <col min="1804" max="2014" width="9.109375" style="142"/>
    <col min="2015" max="2015" width="61.6640625" style="142" customWidth="1"/>
    <col min="2016" max="2016" width="18.5546875" style="142" customWidth="1"/>
    <col min="2017" max="2056" width="16.88671875" style="142" customWidth="1"/>
    <col min="2057" max="2058" width="18.5546875" style="142" customWidth="1"/>
    <col min="2059" max="2059" width="21.6640625" style="142" customWidth="1"/>
    <col min="2060" max="2270" width="9.109375" style="142"/>
    <col min="2271" max="2271" width="61.6640625" style="142" customWidth="1"/>
    <col min="2272" max="2272" width="18.5546875" style="142" customWidth="1"/>
    <col min="2273" max="2312" width="16.88671875" style="142" customWidth="1"/>
    <col min="2313" max="2314" width="18.5546875" style="142" customWidth="1"/>
    <col min="2315" max="2315" width="21.6640625" style="142" customWidth="1"/>
    <col min="2316" max="2526" width="9.109375" style="142"/>
    <col min="2527" max="2527" width="61.6640625" style="142" customWidth="1"/>
    <col min="2528" max="2528" width="18.5546875" style="142" customWidth="1"/>
    <col min="2529" max="2568" width="16.88671875" style="142" customWidth="1"/>
    <col min="2569" max="2570" width="18.5546875" style="142" customWidth="1"/>
    <col min="2571" max="2571" width="21.6640625" style="142" customWidth="1"/>
    <col min="2572" max="2782" width="9.109375" style="142"/>
    <col min="2783" max="2783" width="61.6640625" style="142" customWidth="1"/>
    <col min="2784" max="2784" width="18.5546875" style="142" customWidth="1"/>
    <col min="2785" max="2824" width="16.88671875" style="142" customWidth="1"/>
    <col min="2825" max="2826" width="18.5546875" style="142" customWidth="1"/>
    <col min="2827" max="2827" width="21.6640625" style="142" customWidth="1"/>
    <col min="2828" max="3038" width="9.109375" style="142"/>
    <col min="3039" max="3039" width="61.6640625" style="142" customWidth="1"/>
    <col min="3040" max="3040" width="18.5546875" style="142" customWidth="1"/>
    <col min="3041" max="3080" width="16.88671875" style="142" customWidth="1"/>
    <col min="3081" max="3082" width="18.5546875" style="142" customWidth="1"/>
    <col min="3083" max="3083" width="21.6640625" style="142" customWidth="1"/>
    <col min="3084" max="3294" width="9.109375" style="142"/>
    <col min="3295" max="3295" width="61.6640625" style="142" customWidth="1"/>
    <col min="3296" max="3296" width="18.5546875" style="142" customWidth="1"/>
    <col min="3297" max="3336" width="16.88671875" style="142" customWidth="1"/>
    <col min="3337" max="3338" width="18.5546875" style="142" customWidth="1"/>
    <col min="3339" max="3339" width="21.6640625" style="142" customWidth="1"/>
    <col min="3340" max="3550" width="9.109375" style="142"/>
    <col min="3551" max="3551" width="61.6640625" style="142" customWidth="1"/>
    <col min="3552" max="3552" width="18.5546875" style="142" customWidth="1"/>
    <col min="3553" max="3592" width="16.88671875" style="142" customWidth="1"/>
    <col min="3593" max="3594" width="18.5546875" style="142" customWidth="1"/>
    <col min="3595" max="3595" width="21.6640625" style="142" customWidth="1"/>
    <col min="3596" max="3806" width="9.109375" style="142"/>
    <col min="3807" max="3807" width="61.6640625" style="142" customWidth="1"/>
    <col min="3808" max="3808" width="18.5546875" style="142" customWidth="1"/>
    <col min="3809" max="3848" width="16.88671875" style="142" customWidth="1"/>
    <col min="3849" max="3850" width="18.5546875" style="142" customWidth="1"/>
    <col min="3851" max="3851" width="21.6640625" style="142" customWidth="1"/>
    <col min="3852" max="4062" width="9.109375" style="142"/>
    <col min="4063" max="4063" width="61.6640625" style="142" customWidth="1"/>
    <col min="4064" max="4064" width="18.5546875" style="142" customWidth="1"/>
    <col min="4065" max="4104" width="16.88671875" style="142" customWidth="1"/>
    <col min="4105" max="4106" width="18.5546875" style="142" customWidth="1"/>
    <col min="4107" max="4107" width="21.6640625" style="142" customWidth="1"/>
    <col min="4108" max="4318" width="9.109375" style="142"/>
    <col min="4319" max="4319" width="61.6640625" style="142" customWidth="1"/>
    <col min="4320" max="4320" width="18.5546875" style="142" customWidth="1"/>
    <col min="4321" max="4360" width="16.88671875" style="142" customWidth="1"/>
    <col min="4361" max="4362" width="18.5546875" style="142" customWidth="1"/>
    <col min="4363" max="4363" width="21.6640625" style="142" customWidth="1"/>
    <col min="4364" max="4574" width="9.109375" style="142"/>
    <col min="4575" max="4575" width="61.6640625" style="142" customWidth="1"/>
    <col min="4576" max="4576" width="18.5546875" style="142" customWidth="1"/>
    <col min="4577" max="4616" width="16.88671875" style="142" customWidth="1"/>
    <col min="4617" max="4618" width="18.5546875" style="142" customWidth="1"/>
    <col min="4619" max="4619" width="21.6640625" style="142" customWidth="1"/>
    <col min="4620" max="4830" width="9.109375" style="142"/>
    <col min="4831" max="4831" width="61.6640625" style="142" customWidth="1"/>
    <col min="4832" max="4832" width="18.5546875" style="142" customWidth="1"/>
    <col min="4833" max="4872" width="16.88671875" style="142" customWidth="1"/>
    <col min="4873" max="4874" width="18.5546875" style="142" customWidth="1"/>
    <col min="4875" max="4875" width="21.6640625" style="142" customWidth="1"/>
    <col min="4876" max="5086" width="9.109375" style="142"/>
    <col min="5087" max="5087" width="61.6640625" style="142" customWidth="1"/>
    <col min="5088" max="5088" width="18.5546875" style="142" customWidth="1"/>
    <col min="5089" max="5128" width="16.88671875" style="142" customWidth="1"/>
    <col min="5129" max="5130" width="18.5546875" style="142" customWidth="1"/>
    <col min="5131" max="5131" width="21.6640625" style="142" customWidth="1"/>
    <col min="5132" max="5342" width="9.109375" style="142"/>
    <col min="5343" max="5343" width="61.6640625" style="142" customWidth="1"/>
    <col min="5344" max="5344" width="18.5546875" style="142" customWidth="1"/>
    <col min="5345" max="5384" width="16.88671875" style="142" customWidth="1"/>
    <col min="5385" max="5386" width="18.5546875" style="142" customWidth="1"/>
    <col min="5387" max="5387" width="21.6640625" style="142" customWidth="1"/>
    <col min="5388" max="5598" width="9.109375" style="142"/>
    <col min="5599" max="5599" width="61.6640625" style="142" customWidth="1"/>
    <col min="5600" max="5600" width="18.5546875" style="142" customWidth="1"/>
    <col min="5601" max="5640" width="16.88671875" style="142" customWidth="1"/>
    <col min="5641" max="5642" width="18.5546875" style="142" customWidth="1"/>
    <col min="5643" max="5643" width="21.6640625" style="142" customWidth="1"/>
    <col min="5644" max="5854" width="9.109375" style="142"/>
    <col min="5855" max="5855" width="61.6640625" style="142" customWidth="1"/>
    <col min="5856" max="5856" width="18.5546875" style="142" customWidth="1"/>
    <col min="5857" max="5896" width="16.88671875" style="142" customWidth="1"/>
    <col min="5897" max="5898" width="18.5546875" style="142" customWidth="1"/>
    <col min="5899" max="5899" width="21.6640625" style="142" customWidth="1"/>
    <col min="5900" max="6110" width="9.109375" style="142"/>
    <col min="6111" max="6111" width="61.6640625" style="142" customWidth="1"/>
    <col min="6112" max="6112" width="18.5546875" style="142" customWidth="1"/>
    <col min="6113" max="6152" width="16.88671875" style="142" customWidth="1"/>
    <col min="6153" max="6154" width="18.5546875" style="142" customWidth="1"/>
    <col min="6155" max="6155" width="21.6640625" style="142" customWidth="1"/>
    <col min="6156" max="6366" width="9.109375" style="142"/>
    <col min="6367" max="6367" width="61.6640625" style="142" customWidth="1"/>
    <col min="6368" max="6368" width="18.5546875" style="142" customWidth="1"/>
    <col min="6369" max="6408" width="16.88671875" style="142" customWidth="1"/>
    <col min="6409" max="6410" width="18.5546875" style="142" customWidth="1"/>
    <col min="6411" max="6411" width="21.6640625" style="142" customWidth="1"/>
    <col min="6412" max="6622" width="9.109375" style="142"/>
    <col min="6623" max="6623" width="61.6640625" style="142" customWidth="1"/>
    <col min="6624" max="6624" width="18.5546875" style="142" customWidth="1"/>
    <col min="6625" max="6664" width="16.88671875" style="142" customWidth="1"/>
    <col min="6665" max="6666" width="18.5546875" style="142" customWidth="1"/>
    <col min="6667" max="6667" width="21.6640625" style="142" customWidth="1"/>
    <col min="6668" max="6878" width="9.109375" style="142"/>
    <col min="6879" max="6879" width="61.6640625" style="142" customWidth="1"/>
    <col min="6880" max="6880" width="18.5546875" style="142" customWidth="1"/>
    <col min="6881" max="6920" width="16.88671875" style="142" customWidth="1"/>
    <col min="6921" max="6922" width="18.5546875" style="142" customWidth="1"/>
    <col min="6923" max="6923" width="21.6640625" style="142" customWidth="1"/>
    <col min="6924" max="7134" width="9.109375" style="142"/>
    <col min="7135" max="7135" width="61.6640625" style="142" customWidth="1"/>
    <col min="7136" max="7136" width="18.5546875" style="142" customWidth="1"/>
    <col min="7137" max="7176" width="16.88671875" style="142" customWidth="1"/>
    <col min="7177" max="7178" width="18.5546875" style="142" customWidth="1"/>
    <col min="7179" max="7179" width="21.6640625" style="142" customWidth="1"/>
    <col min="7180" max="7390" width="9.109375" style="142"/>
    <col min="7391" max="7391" width="61.6640625" style="142" customWidth="1"/>
    <col min="7392" max="7392" width="18.5546875" style="142" customWidth="1"/>
    <col min="7393" max="7432" width="16.88671875" style="142" customWidth="1"/>
    <col min="7433" max="7434" width="18.5546875" style="142" customWidth="1"/>
    <col min="7435" max="7435" width="21.6640625" style="142" customWidth="1"/>
    <col min="7436" max="7646" width="9.109375" style="142"/>
    <col min="7647" max="7647" width="61.6640625" style="142" customWidth="1"/>
    <col min="7648" max="7648" width="18.5546875" style="142" customWidth="1"/>
    <col min="7649" max="7688" width="16.88671875" style="142" customWidth="1"/>
    <col min="7689" max="7690" width="18.5546875" style="142" customWidth="1"/>
    <col min="7691" max="7691" width="21.6640625" style="142" customWidth="1"/>
    <col min="7692" max="7902" width="9.109375" style="142"/>
    <col min="7903" max="7903" width="61.6640625" style="142" customWidth="1"/>
    <col min="7904" max="7904" width="18.5546875" style="142" customWidth="1"/>
    <col min="7905" max="7944" width="16.88671875" style="142" customWidth="1"/>
    <col min="7945" max="7946" width="18.5546875" style="142" customWidth="1"/>
    <col min="7947" max="7947" width="21.6640625" style="142" customWidth="1"/>
    <col min="7948" max="8158" width="9.109375" style="142"/>
    <col min="8159" max="8159" width="61.6640625" style="142" customWidth="1"/>
    <col min="8160" max="8160" width="18.5546875" style="142" customWidth="1"/>
    <col min="8161" max="8200" width="16.88671875" style="142" customWidth="1"/>
    <col min="8201" max="8202" width="18.5546875" style="142" customWidth="1"/>
    <col min="8203" max="8203" width="21.6640625" style="142" customWidth="1"/>
    <col min="8204" max="8414" width="9.109375" style="142"/>
    <col min="8415" max="8415" width="61.6640625" style="142" customWidth="1"/>
    <col min="8416" max="8416" width="18.5546875" style="142" customWidth="1"/>
    <col min="8417" max="8456" width="16.88671875" style="142" customWidth="1"/>
    <col min="8457" max="8458" width="18.5546875" style="142" customWidth="1"/>
    <col min="8459" max="8459" width="21.6640625" style="142" customWidth="1"/>
    <col min="8460" max="8670" width="9.109375" style="142"/>
    <col min="8671" max="8671" width="61.6640625" style="142" customWidth="1"/>
    <col min="8672" max="8672" width="18.5546875" style="142" customWidth="1"/>
    <col min="8673" max="8712" width="16.88671875" style="142" customWidth="1"/>
    <col min="8713" max="8714" width="18.5546875" style="142" customWidth="1"/>
    <col min="8715" max="8715" width="21.6640625" style="142" customWidth="1"/>
    <col min="8716" max="8926" width="9.109375" style="142"/>
    <col min="8927" max="8927" width="61.6640625" style="142" customWidth="1"/>
    <col min="8928" max="8928" width="18.5546875" style="142" customWidth="1"/>
    <col min="8929" max="8968" width="16.88671875" style="142" customWidth="1"/>
    <col min="8969" max="8970" width="18.5546875" style="142" customWidth="1"/>
    <col min="8971" max="8971" width="21.6640625" style="142" customWidth="1"/>
    <col min="8972" max="9182" width="9.109375" style="142"/>
    <col min="9183" max="9183" width="61.6640625" style="142" customWidth="1"/>
    <col min="9184" max="9184" width="18.5546875" style="142" customWidth="1"/>
    <col min="9185" max="9224" width="16.88671875" style="142" customWidth="1"/>
    <col min="9225" max="9226" width="18.5546875" style="142" customWidth="1"/>
    <col min="9227" max="9227" width="21.6640625" style="142" customWidth="1"/>
    <col min="9228" max="9438" width="9.109375" style="142"/>
    <col min="9439" max="9439" width="61.6640625" style="142" customWidth="1"/>
    <col min="9440" max="9440" width="18.5546875" style="142" customWidth="1"/>
    <col min="9441" max="9480" width="16.88671875" style="142" customWidth="1"/>
    <col min="9481" max="9482" width="18.5546875" style="142" customWidth="1"/>
    <col min="9483" max="9483" width="21.6640625" style="142" customWidth="1"/>
    <col min="9484" max="9694" width="9.109375" style="142"/>
    <col min="9695" max="9695" width="61.6640625" style="142" customWidth="1"/>
    <col min="9696" max="9696" width="18.5546875" style="142" customWidth="1"/>
    <col min="9697" max="9736" width="16.88671875" style="142" customWidth="1"/>
    <col min="9737" max="9738" width="18.5546875" style="142" customWidth="1"/>
    <col min="9739" max="9739" width="21.6640625" style="142" customWidth="1"/>
    <col min="9740" max="9950" width="9.109375" style="142"/>
    <col min="9951" max="9951" width="61.6640625" style="142" customWidth="1"/>
    <col min="9952" max="9952" width="18.5546875" style="142" customWidth="1"/>
    <col min="9953" max="9992" width="16.88671875" style="142" customWidth="1"/>
    <col min="9993" max="9994" width="18.5546875" style="142" customWidth="1"/>
    <col min="9995" max="9995" width="21.6640625" style="142" customWidth="1"/>
    <col min="9996" max="10206" width="9.109375" style="142"/>
    <col min="10207" max="10207" width="61.6640625" style="142" customWidth="1"/>
    <col min="10208" max="10208" width="18.5546875" style="142" customWidth="1"/>
    <col min="10209" max="10248" width="16.88671875" style="142" customWidth="1"/>
    <col min="10249" max="10250" width="18.5546875" style="142" customWidth="1"/>
    <col min="10251" max="10251" width="21.6640625" style="142" customWidth="1"/>
    <col min="10252" max="10462" width="9.109375" style="142"/>
    <col min="10463" max="10463" width="61.6640625" style="142" customWidth="1"/>
    <col min="10464" max="10464" width="18.5546875" style="142" customWidth="1"/>
    <col min="10465" max="10504" width="16.88671875" style="142" customWidth="1"/>
    <col min="10505" max="10506" width="18.5546875" style="142" customWidth="1"/>
    <col min="10507" max="10507" width="21.6640625" style="142" customWidth="1"/>
    <col min="10508" max="10718" width="9.109375" style="142"/>
    <col min="10719" max="10719" width="61.6640625" style="142" customWidth="1"/>
    <col min="10720" max="10720" width="18.5546875" style="142" customWidth="1"/>
    <col min="10721" max="10760" width="16.88671875" style="142" customWidth="1"/>
    <col min="10761" max="10762" width="18.5546875" style="142" customWidth="1"/>
    <col min="10763" max="10763" width="21.6640625" style="142" customWidth="1"/>
    <col min="10764" max="10974" width="9.109375" style="142"/>
    <col min="10975" max="10975" width="61.6640625" style="142" customWidth="1"/>
    <col min="10976" max="10976" width="18.5546875" style="142" customWidth="1"/>
    <col min="10977" max="11016" width="16.88671875" style="142" customWidth="1"/>
    <col min="11017" max="11018" width="18.5546875" style="142" customWidth="1"/>
    <col min="11019" max="11019" width="21.6640625" style="142" customWidth="1"/>
    <col min="11020" max="11230" width="9.109375" style="142"/>
    <col min="11231" max="11231" width="61.6640625" style="142" customWidth="1"/>
    <col min="11232" max="11232" width="18.5546875" style="142" customWidth="1"/>
    <col min="11233" max="11272" width="16.88671875" style="142" customWidth="1"/>
    <col min="11273" max="11274" width="18.5546875" style="142" customWidth="1"/>
    <col min="11275" max="11275" width="21.6640625" style="142" customWidth="1"/>
    <col min="11276" max="11486" width="9.109375" style="142"/>
    <col min="11487" max="11487" width="61.6640625" style="142" customWidth="1"/>
    <col min="11488" max="11488" width="18.5546875" style="142" customWidth="1"/>
    <col min="11489" max="11528" width="16.88671875" style="142" customWidth="1"/>
    <col min="11529" max="11530" width="18.5546875" style="142" customWidth="1"/>
    <col min="11531" max="11531" width="21.6640625" style="142" customWidth="1"/>
    <col min="11532" max="11742" width="9.109375" style="142"/>
    <col min="11743" max="11743" width="61.6640625" style="142" customWidth="1"/>
    <col min="11744" max="11744" width="18.5546875" style="142" customWidth="1"/>
    <col min="11745" max="11784" width="16.88671875" style="142" customWidth="1"/>
    <col min="11785" max="11786" width="18.5546875" style="142" customWidth="1"/>
    <col min="11787" max="11787" width="21.6640625" style="142" customWidth="1"/>
    <col min="11788" max="11998" width="9.109375" style="142"/>
    <col min="11999" max="11999" width="61.6640625" style="142" customWidth="1"/>
    <col min="12000" max="12000" width="18.5546875" style="142" customWidth="1"/>
    <col min="12001" max="12040" width="16.88671875" style="142" customWidth="1"/>
    <col min="12041" max="12042" width="18.5546875" style="142" customWidth="1"/>
    <col min="12043" max="12043" width="21.6640625" style="142" customWidth="1"/>
    <col min="12044" max="12254" width="9.109375" style="142"/>
    <col min="12255" max="12255" width="61.6640625" style="142" customWidth="1"/>
    <col min="12256" max="12256" width="18.5546875" style="142" customWidth="1"/>
    <col min="12257" max="12296" width="16.88671875" style="142" customWidth="1"/>
    <col min="12297" max="12298" width="18.5546875" style="142" customWidth="1"/>
    <col min="12299" max="12299" width="21.6640625" style="142" customWidth="1"/>
    <col min="12300" max="12510" width="9.109375" style="142"/>
    <col min="12511" max="12511" width="61.6640625" style="142" customWidth="1"/>
    <col min="12512" max="12512" width="18.5546875" style="142" customWidth="1"/>
    <col min="12513" max="12552" width="16.88671875" style="142" customWidth="1"/>
    <col min="12553" max="12554" width="18.5546875" style="142" customWidth="1"/>
    <col min="12555" max="12555" width="21.6640625" style="142" customWidth="1"/>
    <col min="12556" max="12766" width="9.109375" style="142"/>
    <col min="12767" max="12767" width="61.6640625" style="142" customWidth="1"/>
    <col min="12768" max="12768" width="18.5546875" style="142" customWidth="1"/>
    <col min="12769" max="12808" width="16.88671875" style="142" customWidth="1"/>
    <col min="12809" max="12810" width="18.5546875" style="142" customWidth="1"/>
    <col min="12811" max="12811" width="21.6640625" style="142" customWidth="1"/>
    <col min="12812" max="13022" width="9.109375" style="142"/>
    <col min="13023" max="13023" width="61.6640625" style="142" customWidth="1"/>
    <col min="13024" max="13024" width="18.5546875" style="142" customWidth="1"/>
    <col min="13025" max="13064" width="16.88671875" style="142" customWidth="1"/>
    <col min="13065" max="13066" width="18.5546875" style="142" customWidth="1"/>
    <col min="13067" max="13067" width="21.6640625" style="142" customWidth="1"/>
    <col min="13068" max="13278" width="9.109375" style="142"/>
    <col min="13279" max="13279" width="61.6640625" style="142" customWidth="1"/>
    <col min="13280" max="13280" width="18.5546875" style="142" customWidth="1"/>
    <col min="13281" max="13320" width="16.88671875" style="142" customWidth="1"/>
    <col min="13321" max="13322" width="18.5546875" style="142" customWidth="1"/>
    <col min="13323" max="13323" width="21.6640625" style="142" customWidth="1"/>
    <col min="13324" max="13534" width="9.109375" style="142"/>
    <col min="13535" max="13535" width="61.6640625" style="142" customWidth="1"/>
    <col min="13536" max="13536" width="18.5546875" style="142" customWidth="1"/>
    <col min="13537" max="13576" width="16.88671875" style="142" customWidth="1"/>
    <col min="13577" max="13578" width="18.5546875" style="142" customWidth="1"/>
    <col min="13579" max="13579" width="21.6640625" style="142" customWidth="1"/>
    <col min="13580" max="13790" width="9.109375" style="142"/>
    <col min="13791" max="13791" width="61.6640625" style="142" customWidth="1"/>
    <col min="13792" max="13792" width="18.5546875" style="142" customWidth="1"/>
    <col min="13793" max="13832" width="16.88671875" style="142" customWidth="1"/>
    <col min="13833" max="13834" width="18.5546875" style="142" customWidth="1"/>
    <col min="13835" max="13835" width="21.6640625" style="142" customWidth="1"/>
    <col min="13836" max="14046" width="9.109375" style="142"/>
    <col min="14047" max="14047" width="61.6640625" style="142" customWidth="1"/>
    <col min="14048" max="14048" width="18.5546875" style="142" customWidth="1"/>
    <col min="14049" max="14088" width="16.88671875" style="142" customWidth="1"/>
    <col min="14089" max="14090" width="18.5546875" style="142" customWidth="1"/>
    <col min="14091" max="14091" width="21.6640625" style="142" customWidth="1"/>
    <col min="14092" max="14302" width="9.109375" style="142"/>
    <col min="14303" max="14303" width="61.6640625" style="142" customWidth="1"/>
    <col min="14304" max="14304" width="18.5546875" style="142" customWidth="1"/>
    <col min="14305" max="14344" width="16.88671875" style="142" customWidth="1"/>
    <col min="14345" max="14346" width="18.5546875" style="142" customWidth="1"/>
    <col min="14347" max="14347" width="21.6640625" style="142" customWidth="1"/>
    <col min="14348" max="14558" width="9.109375" style="142"/>
    <col min="14559" max="14559" width="61.6640625" style="142" customWidth="1"/>
    <col min="14560" max="14560" width="18.5546875" style="142" customWidth="1"/>
    <col min="14561" max="14600" width="16.88671875" style="142" customWidth="1"/>
    <col min="14601" max="14602" width="18.5546875" style="142" customWidth="1"/>
    <col min="14603" max="14603" width="21.6640625" style="142" customWidth="1"/>
    <col min="14604" max="14814" width="9.109375" style="142"/>
    <col min="14815" max="14815" width="61.6640625" style="142" customWidth="1"/>
    <col min="14816" max="14816" width="18.5546875" style="142" customWidth="1"/>
    <col min="14817" max="14856" width="16.88671875" style="142" customWidth="1"/>
    <col min="14857" max="14858" width="18.5546875" style="142" customWidth="1"/>
    <col min="14859" max="14859" width="21.6640625" style="142" customWidth="1"/>
    <col min="14860" max="15070" width="9.109375" style="142"/>
    <col min="15071" max="15071" width="61.6640625" style="142" customWidth="1"/>
    <col min="15072" max="15072" width="18.5546875" style="142" customWidth="1"/>
    <col min="15073" max="15112" width="16.88671875" style="142" customWidth="1"/>
    <col min="15113" max="15114" width="18.5546875" style="142" customWidth="1"/>
    <col min="15115" max="15115" width="21.6640625" style="142" customWidth="1"/>
    <col min="15116" max="15326" width="9.109375" style="142"/>
    <col min="15327" max="15327" width="61.6640625" style="142" customWidth="1"/>
    <col min="15328" max="15328" width="18.5546875" style="142" customWidth="1"/>
    <col min="15329" max="15368" width="16.88671875" style="142" customWidth="1"/>
    <col min="15369" max="15370" width="18.5546875" style="142" customWidth="1"/>
    <col min="15371" max="15371" width="21.6640625" style="142" customWidth="1"/>
    <col min="15372" max="15582" width="9.109375" style="142"/>
    <col min="15583" max="15583" width="61.6640625" style="142" customWidth="1"/>
    <col min="15584" max="15584" width="18.5546875" style="142" customWidth="1"/>
    <col min="15585" max="15624" width="16.88671875" style="142" customWidth="1"/>
    <col min="15625" max="15626" width="18.5546875" style="142" customWidth="1"/>
    <col min="15627" max="15627" width="21.6640625" style="142" customWidth="1"/>
    <col min="15628" max="15838" width="9.109375" style="142"/>
    <col min="15839" max="15839" width="61.6640625" style="142" customWidth="1"/>
    <col min="15840" max="15840" width="18.5546875" style="142" customWidth="1"/>
    <col min="15841" max="15880" width="16.88671875" style="142" customWidth="1"/>
    <col min="15881" max="15882" width="18.5546875" style="142" customWidth="1"/>
    <col min="15883" max="15883" width="21.6640625" style="142" customWidth="1"/>
    <col min="15884" max="16094" width="9.109375" style="142"/>
    <col min="16095" max="16095" width="61.6640625" style="142" customWidth="1"/>
    <col min="16096" max="16096" width="18.5546875" style="142" customWidth="1"/>
    <col min="16097" max="16136" width="16.88671875" style="142" customWidth="1"/>
    <col min="16137" max="16138" width="18.5546875" style="142" customWidth="1"/>
    <col min="16139" max="16139" width="21.6640625" style="142" customWidth="1"/>
    <col min="16140"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2024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K_KGK_02</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транспортного учаска (покупка ГАЗ 330210)</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1325000</v>
      </c>
      <c r="D25" s="146" t="s">
        <v>353</v>
      </c>
    </row>
    <row r="26" spans="1:11" ht="30.6" customHeight="1" x14ac:dyDescent="0.25">
      <c r="A26" s="151" t="s">
        <v>352</v>
      </c>
      <c r="B26" s="152">
        <v>0</v>
      </c>
      <c r="D26" s="298" t="s">
        <v>351</v>
      </c>
      <c r="E26" s="299"/>
      <c r="F26" s="300"/>
      <c r="G26" s="207" t="str">
        <f>IF(SUM(B89:K89)=0,"не окупается",SUM(B89:K89))</f>
        <v>не окупается</v>
      </c>
      <c r="H26" s="183"/>
    </row>
    <row r="27" spans="1:11" ht="30.6" customHeight="1" x14ac:dyDescent="0.25">
      <c r="A27" s="151" t="s">
        <v>350</v>
      </c>
      <c r="B27" s="152">
        <v>10</v>
      </c>
      <c r="D27" s="301" t="s">
        <v>349</v>
      </c>
      <c r="E27" s="302"/>
      <c r="F27" s="303"/>
      <c r="G27" s="208" t="str">
        <f>IF(SUM(B90:K90)=0,"не окупается",SUM(B90:K90))</f>
        <v>не окупается</v>
      </c>
      <c r="H27" s="183"/>
    </row>
    <row r="28" spans="1:11" ht="30.6" customHeight="1" thickBot="1" x14ac:dyDescent="0.3">
      <c r="A28" s="153" t="s">
        <v>348</v>
      </c>
      <c r="B28" s="154">
        <v>1</v>
      </c>
      <c r="D28" s="304" t="s">
        <v>347</v>
      </c>
      <c r="E28" s="305"/>
      <c r="F28" s="306"/>
      <c r="G28" s="209">
        <f>K87</f>
        <v>1204545.4545454546</v>
      </c>
      <c r="H28" s="184"/>
    </row>
    <row r="29" spans="1:11" ht="15.6" customHeight="1" x14ac:dyDescent="0.25">
      <c r="A29" s="149" t="s">
        <v>346</v>
      </c>
      <c r="B29" s="150">
        <v>0</v>
      </c>
      <c r="D29" s="296"/>
      <c r="E29" s="296"/>
      <c r="F29" s="185"/>
      <c r="G29" s="185"/>
      <c r="H29" s="185"/>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250">
        <f>B45*B44+B43*B42*(1-B36)</f>
        <v>0.1</v>
      </c>
      <c r="C46" s="165"/>
    </row>
    <row r="47" spans="1:11" x14ac:dyDescent="0.25">
      <c r="A47" s="210" t="s">
        <v>334</v>
      </c>
      <c r="B47" s="211">
        <f>B58</f>
        <v>1</v>
      </c>
      <c r="C47" s="212">
        <f t="shared" ref="C47:K47" si="0">C58</f>
        <v>2</v>
      </c>
      <c r="D47" s="211">
        <f t="shared" si="0"/>
        <v>3</v>
      </c>
      <c r="E47" s="212">
        <f t="shared" si="0"/>
        <v>4</v>
      </c>
      <c r="F47" s="211">
        <f t="shared" si="0"/>
        <v>5</v>
      </c>
      <c r="G47" s="212">
        <f t="shared" si="0"/>
        <v>6</v>
      </c>
      <c r="H47" s="211">
        <f t="shared" si="0"/>
        <v>7</v>
      </c>
      <c r="I47" s="212">
        <f t="shared" si="0"/>
        <v>8</v>
      </c>
      <c r="J47" s="211">
        <f t="shared" si="0"/>
        <v>9</v>
      </c>
      <c r="K47" s="212">
        <f t="shared" si="0"/>
        <v>10</v>
      </c>
    </row>
    <row r="48" spans="1:11" x14ac:dyDescent="0.25">
      <c r="A48" s="151" t="s">
        <v>333</v>
      </c>
      <c r="B48" s="213">
        <v>3.5999999999999997E-2</v>
      </c>
      <c r="C48" s="214">
        <v>3.9E-2</v>
      </c>
      <c r="D48" s="213">
        <v>0.04</v>
      </c>
      <c r="E48" s="214">
        <v>0.04</v>
      </c>
      <c r="F48" s="213">
        <v>0.04</v>
      </c>
      <c r="G48" s="214">
        <v>0.04</v>
      </c>
      <c r="H48" s="213">
        <v>0.04</v>
      </c>
      <c r="I48" s="214">
        <v>0.04</v>
      </c>
      <c r="J48" s="213">
        <v>0.04</v>
      </c>
      <c r="K48" s="214">
        <f>J48</f>
        <v>0.04</v>
      </c>
    </row>
    <row r="49" spans="1:11" x14ac:dyDescent="0.25">
      <c r="A49" s="151" t="s">
        <v>332</v>
      </c>
      <c r="B49" s="213">
        <f>B48</f>
        <v>3.5999999999999997E-2</v>
      </c>
      <c r="C49" s="214">
        <f>(B49+1)*(C48+1)-1</f>
        <v>7.6403999999999916E-2</v>
      </c>
      <c r="D49" s="213">
        <f t="shared" ref="D49:K49" si="1">(C49+1)*(D48+1)-1</f>
        <v>0.11946016000000004</v>
      </c>
      <c r="E49" s="214">
        <f t="shared" si="1"/>
        <v>0.16423856640000012</v>
      </c>
      <c r="F49" s="213">
        <f t="shared" si="1"/>
        <v>0.21080810905600011</v>
      </c>
      <c r="G49" s="214">
        <f t="shared" si="1"/>
        <v>0.2592404334182401</v>
      </c>
      <c r="H49" s="213">
        <f t="shared" si="1"/>
        <v>0.30961005075496972</v>
      </c>
      <c r="I49" s="214">
        <f t="shared" si="1"/>
        <v>0.36199445278516862</v>
      </c>
      <c r="J49" s="213">
        <f t="shared" si="1"/>
        <v>0.41647423089657543</v>
      </c>
      <c r="K49" s="214">
        <f t="shared" si="1"/>
        <v>0.47313320013243843</v>
      </c>
    </row>
    <row r="50" spans="1:11" ht="16.2" thickBot="1" x14ac:dyDescent="0.3">
      <c r="A50" s="153" t="s">
        <v>551</v>
      </c>
      <c r="B50" s="215">
        <f>B59</f>
        <v>1325000</v>
      </c>
      <c r="C50" s="216">
        <f t="shared" ref="C50:K50" si="2">C59</f>
        <v>0</v>
      </c>
      <c r="D50" s="215">
        <f t="shared" si="2"/>
        <v>0</v>
      </c>
      <c r="E50" s="216">
        <f t="shared" si="2"/>
        <v>0</v>
      </c>
      <c r="F50" s="215">
        <f t="shared" si="2"/>
        <v>0</v>
      </c>
      <c r="G50" s="216">
        <f t="shared" si="2"/>
        <v>0</v>
      </c>
      <c r="H50" s="215">
        <f t="shared" si="2"/>
        <v>0</v>
      </c>
      <c r="I50" s="216">
        <f t="shared" si="2"/>
        <v>0</v>
      </c>
      <c r="J50" s="215">
        <f t="shared" si="2"/>
        <v>0</v>
      </c>
      <c r="K50" s="216">
        <f t="shared" si="2"/>
        <v>0</v>
      </c>
    </row>
    <row r="51" spans="1:11" ht="16.2" thickBot="1" x14ac:dyDescent="0.3"/>
    <row r="52" spans="1:11" x14ac:dyDescent="0.25">
      <c r="A52" s="217" t="s">
        <v>566</v>
      </c>
      <c r="B52" s="218">
        <f>B58</f>
        <v>1</v>
      </c>
      <c r="C52" s="219">
        <f t="shared" ref="C52:K52" si="3">C58</f>
        <v>2</v>
      </c>
      <c r="D52" s="218">
        <f t="shared" si="3"/>
        <v>3</v>
      </c>
      <c r="E52" s="219">
        <f t="shared" si="3"/>
        <v>4</v>
      </c>
      <c r="F52" s="218">
        <f t="shared" si="3"/>
        <v>5</v>
      </c>
      <c r="G52" s="219">
        <f t="shared" si="3"/>
        <v>6</v>
      </c>
      <c r="H52" s="218">
        <f t="shared" si="3"/>
        <v>7</v>
      </c>
      <c r="I52" s="219">
        <f t="shared" si="3"/>
        <v>8</v>
      </c>
      <c r="J52" s="218">
        <f t="shared" si="3"/>
        <v>9</v>
      </c>
      <c r="K52" s="219">
        <f t="shared" si="3"/>
        <v>10</v>
      </c>
    </row>
    <row r="53" spans="1:11" x14ac:dyDescent="0.25">
      <c r="A53" s="220" t="s">
        <v>331</v>
      </c>
      <c r="B53" s="221">
        <v>0</v>
      </c>
      <c r="C53" s="222">
        <f t="shared" ref="C53:K53" si="4">B53+B54-B55</f>
        <v>0</v>
      </c>
      <c r="D53" s="221">
        <f t="shared" si="4"/>
        <v>0</v>
      </c>
      <c r="E53" s="222">
        <f t="shared" si="4"/>
        <v>0</v>
      </c>
      <c r="F53" s="221">
        <f t="shared" si="4"/>
        <v>0</v>
      </c>
      <c r="G53" s="222">
        <f t="shared" si="4"/>
        <v>0</v>
      </c>
      <c r="H53" s="221">
        <f t="shared" si="4"/>
        <v>0</v>
      </c>
      <c r="I53" s="222">
        <f t="shared" si="4"/>
        <v>0</v>
      </c>
      <c r="J53" s="221">
        <f t="shared" si="4"/>
        <v>0</v>
      </c>
      <c r="K53" s="222">
        <f t="shared" si="4"/>
        <v>0</v>
      </c>
    </row>
    <row r="54" spans="1:11" hidden="1" x14ac:dyDescent="0.25">
      <c r="A54" s="220" t="s">
        <v>330</v>
      </c>
      <c r="B54" s="221">
        <v>0</v>
      </c>
      <c r="C54" s="222">
        <v>0</v>
      </c>
      <c r="D54" s="221">
        <v>0</v>
      </c>
      <c r="E54" s="222">
        <v>0</v>
      </c>
      <c r="F54" s="221">
        <v>0</v>
      </c>
      <c r="G54" s="222">
        <v>0</v>
      </c>
      <c r="H54" s="221">
        <v>0</v>
      </c>
      <c r="I54" s="222">
        <v>0</v>
      </c>
      <c r="J54" s="221">
        <v>0</v>
      </c>
      <c r="K54" s="222">
        <v>0</v>
      </c>
    </row>
    <row r="55" spans="1:11" ht="16.2" thickBot="1" x14ac:dyDescent="0.3">
      <c r="A55" s="223" t="s">
        <v>329</v>
      </c>
      <c r="B55" s="224">
        <v>0</v>
      </c>
      <c r="C55" s="225">
        <v>0</v>
      </c>
      <c r="D55" s="224">
        <v>0</v>
      </c>
      <c r="E55" s="225">
        <v>0</v>
      </c>
      <c r="F55" s="224">
        <v>0</v>
      </c>
      <c r="G55" s="225">
        <v>0</v>
      </c>
      <c r="H55" s="224">
        <v>0</v>
      </c>
      <c r="I55" s="225">
        <v>0</v>
      </c>
      <c r="J55" s="224">
        <v>0</v>
      </c>
      <c r="K55" s="225">
        <v>0</v>
      </c>
    </row>
    <row r="56" spans="1:11" ht="16.2" hidden="1" thickBot="1" x14ac:dyDescent="0.3">
      <c r="A56" s="226" t="s">
        <v>328</v>
      </c>
      <c r="B56" s="227">
        <f t="shared" ref="B56:K56" si="5">AVERAGE(SUM(B53:B54),(SUM(B53:B54)-B55))*$B$42</f>
        <v>0</v>
      </c>
      <c r="C56" s="227">
        <f t="shared" si="5"/>
        <v>0</v>
      </c>
      <c r="D56" s="227">
        <f t="shared" si="5"/>
        <v>0</v>
      </c>
      <c r="E56" s="227">
        <f t="shared" si="5"/>
        <v>0</v>
      </c>
      <c r="F56" s="227">
        <f t="shared" si="5"/>
        <v>0</v>
      </c>
      <c r="G56" s="227">
        <f t="shared" si="5"/>
        <v>0</v>
      </c>
      <c r="H56" s="227">
        <f t="shared" si="5"/>
        <v>0</v>
      </c>
      <c r="I56" s="227">
        <f t="shared" si="5"/>
        <v>0</v>
      </c>
      <c r="J56" s="227">
        <f t="shared" si="5"/>
        <v>0</v>
      </c>
      <c r="K56" s="227">
        <f t="shared" si="5"/>
        <v>0</v>
      </c>
    </row>
    <row r="57" spans="1:11" s="168" customFormat="1" ht="16.2" thickBot="1" x14ac:dyDescent="0.3">
      <c r="A57" s="166"/>
      <c r="B57" s="167"/>
      <c r="C57" s="167"/>
      <c r="D57" s="167"/>
      <c r="E57" s="167"/>
      <c r="F57" s="167"/>
      <c r="G57" s="167"/>
      <c r="H57" s="167"/>
      <c r="I57" s="167"/>
      <c r="J57" s="167"/>
      <c r="K57" s="167"/>
    </row>
    <row r="58" spans="1:11" x14ac:dyDescent="0.25">
      <c r="A58" s="217" t="s">
        <v>552</v>
      </c>
      <c r="B58" s="218">
        <v>1</v>
      </c>
      <c r="C58" s="219">
        <f>B58+1</f>
        <v>2</v>
      </c>
      <c r="D58" s="218">
        <f t="shared" ref="D58:K58" si="6">C58+1</f>
        <v>3</v>
      </c>
      <c r="E58" s="219">
        <f t="shared" si="6"/>
        <v>4</v>
      </c>
      <c r="F58" s="218">
        <f t="shared" si="6"/>
        <v>5</v>
      </c>
      <c r="G58" s="219">
        <f t="shared" si="6"/>
        <v>6</v>
      </c>
      <c r="H58" s="218">
        <f t="shared" si="6"/>
        <v>7</v>
      </c>
      <c r="I58" s="219">
        <f t="shared" si="6"/>
        <v>8</v>
      </c>
      <c r="J58" s="218">
        <f t="shared" si="6"/>
        <v>9</v>
      </c>
      <c r="K58" s="219">
        <f t="shared" si="6"/>
        <v>10</v>
      </c>
    </row>
    <row r="59" spans="1:11" ht="13.8" x14ac:dyDescent="0.25">
      <c r="A59" s="228" t="s">
        <v>327</v>
      </c>
      <c r="B59" s="229">
        <f>B25</f>
        <v>1325000</v>
      </c>
      <c r="C59" s="230"/>
      <c r="D59" s="229"/>
      <c r="E59" s="230"/>
      <c r="F59" s="229"/>
      <c r="G59" s="230"/>
      <c r="H59" s="229"/>
      <c r="I59" s="230"/>
      <c r="J59" s="229"/>
      <c r="K59" s="230"/>
    </row>
    <row r="60" spans="1:11" x14ac:dyDescent="0.25">
      <c r="A60" s="220" t="s">
        <v>326</v>
      </c>
      <c r="B60" s="221">
        <f t="shared" ref="B60:K60" si="7">SUM(B61:B65)</f>
        <v>0</v>
      </c>
      <c r="C60" s="222">
        <f t="shared" si="7"/>
        <v>0</v>
      </c>
      <c r="D60" s="221">
        <f>SUM(D61:D65)</f>
        <v>0</v>
      </c>
      <c r="E60" s="222">
        <f t="shared" si="7"/>
        <v>0</v>
      </c>
      <c r="F60" s="221">
        <f t="shared" si="7"/>
        <v>0</v>
      </c>
      <c r="G60" s="222">
        <f t="shared" si="7"/>
        <v>0</v>
      </c>
      <c r="H60" s="221">
        <f t="shared" si="7"/>
        <v>0</v>
      </c>
      <c r="I60" s="222">
        <f t="shared" si="7"/>
        <v>0</v>
      </c>
      <c r="J60" s="221">
        <f t="shared" si="7"/>
        <v>0</v>
      </c>
      <c r="K60" s="222">
        <f t="shared" si="7"/>
        <v>0</v>
      </c>
    </row>
    <row r="61" spans="1:11" x14ac:dyDescent="0.25">
      <c r="A61" s="231" t="s">
        <v>325</v>
      </c>
      <c r="B61" s="221">
        <v>0</v>
      </c>
      <c r="C61" s="222">
        <v>0</v>
      </c>
      <c r="D61" s="221">
        <v>0</v>
      </c>
      <c r="E61" s="222">
        <v>0</v>
      </c>
      <c r="F61" s="221">
        <v>0</v>
      </c>
      <c r="G61" s="222">
        <v>0</v>
      </c>
      <c r="H61" s="221">
        <v>0</v>
      </c>
      <c r="I61" s="222">
        <v>0</v>
      </c>
      <c r="J61" s="221">
        <v>0</v>
      </c>
      <c r="K61" s="222">
        <v>0</v>
      </c>
    </row>
    <row r="62" spans="1:11" x14ac:dyDescent="0.25">
      <c r="A62" s="231" t="s">
        <v>564</v>
      </c>
      <c r="B62" s="221">
        <v>0</v>
      </c>
      <c r="C62" s="222">
        <v>0</v>
      </c>
      <c r="D62" s="221">
        <v>0</v>
      </c>
      <c r="E62" s="222">
        <v>0</v>
      </c>
      <c r="F62" s="221">
        <v>0</v>
      </c>
      <c r="G62" s="222">
        <v>0</v>
      </c>
      <c r="H62" s="221">
        <v>0</v>
      </c>
      <c r="I62" s="222">
        <v>0</v>
      </c>
      <c r="J62" s="221">
        <v>0</v>
      </c>
      <c r="K62" s="222">
        <v>0</v>
      </c>
    </row>
    <row r="63" spans="1:11" x14ac:dyDescent="0.25">
      <c r="A63" s="231" t="s">
        <v>565</v>
      </c>
      <c r="B63" s="221">
        <v>0</v>
      </c>
      <c r="C63" s="222">
        <v>0</v>
      </c>
      <c r="D63" s="221">
        <v>0</v>
      </c>
      <c r="E63" s="222">
        <v>0</v>
      </c>
      <c r="F63" s="221">
        <v>0</v>
      </c>
      <c r="G63" s="222">
        <v>0</v>
      </c>
      <c r="H63" s="221">
        <v>0</v>
      </c>
      <c r="I63" s="222">
        <v>0</v>
      </c>
      <c r="J63" s="221">
        <v>0</v>
      </c>
      <c r="K63" s="222">
        <v>0</v>
      </c>
    </row>
    <row r="64" spans="1:11" x14ac:dyDescent="0.25">
      <c r="A64" s="231" t="s">
        <v>324</v>
      </c>
      <c r="B64" s="221">
        <v>0</v>
      </c>
      <c r="C64" s="222">
        <v>0</v>
      </c>
      <c r="D64" s="221">
        <v>0</v>
      </c>
      <c r="E64" s="222">
        <v>0</v>
      </c>
      <c r="F64" s="221">
        <v>0</v>
      </c>
      <c r="G64" s="222">
        <v>0</v>
      </c>
      <c r="H64" s="221">
        <v>0</v>
      </c>
      <c r="I64" s="222">
        <v>0</v>
      </c>
      <c r="J64" s="221">
        <v>0</v>
      </c>
      <c r="K64" s="222">
        <v>0</v>
      </c>
    </row>
    <row r="65" spans="1:11" ht="31.2" x14ac:dyDescent="0.25">
      <c r="A65" s="231" t="s">
        <v>553</v>
      </c>
      <c r="B65" s="221">
        <v>0</v>
      </c>
      <c r="C65" s="222">
        <v>0</v>
      </c>
      <c r="D65" s="221">
        <v>0</v>
      </c>
      <c r="E65" s="222">
        <v>0</v>
      </c>
      <c r="F65" s="221">
        <v>0</v>
      </c>
      <c r="G65" s="222">
        <v>0</v>
      </c>
      <c r="H65" s="221">
        <v>0</v>
      </c>
      <c r="I65" s="222">
        <v>0</v>
      </c>
      <c r="J65" s="221">
        <v>0</v>
      </c>
      <c r="K65" s="222">
        <v>0</v>
      </c>
    </row>
    <row r="66" spans="1:11" ht="27.6" x14ac:dyDescent="0.25">
      <c r="A66" s="232" t="s">
        <v>323</v>
      </c>
      <c r="B66" s="229">
        <f>B59-B60</f>
        <v>1325000</v>
      </c>
      <c r="C66" s="230">
        <f t="shared" ref="C66:K66" si="8">C59-C60</f>
        <v>0</v>
      </c>
      <c r="D66" s="229">
        <f t="shared" si="8"/>
        <v>0</v>
      </c>
      <c r="E66" s="230">
        <f t="shared" si="8"/>
        <v>0</v>
      </c>
      <c r="F66" s="229">
        <f t="shared" si="8"/>
        <v>0</v>
      </c>
      <c r="G66" s="230">
        <f t="shared" si="8"/>
        <v>0</v>
      </c>
      <c r="H66" s="229">
        <f t="shared" si="8"/>
        <v>0</v>
      </c>
      <c r="I66" s="230">
        <f t="shared" si="8"/>
        <v>0</v>
      </c>
      <c r="J66" s="229">
        <f t="shared" si="8"/>
        <v>0</v>
      </c>
      <c r="K66" s="230">
        <f t="shared" si="8"/>
        <v>0</v>
      </c>
    </row>
    <row r="67" spans="1:11" x14ac:dyDescent="0.25">
      <c r="A67" s="231" t="s">
        <v>318</v>
      </c>
      <c r="B67" s="221">
        <f>B59</f>
        <v>1325000</v>
      </c>
      <c r="C67" s="222">
        <f t="shared" ref="C67:K67" si="9">C59</f>
        <v>0</v>
      </c>
      <c r="D67" s="221">
        <f t="shared" si="9"/>
        <v>0</v>
      </c>
      <c r="E67" s="222">
        <f t="shared" si="9"/>
        <v>0</v>
      </c>
      <c r="F67" s="221">
        <f t="shared" si="9"/>
        <v>0</v>
      </c>
      <c r="G67" s="222">
        <f t="shared" si="9"/>
        <v>0</v>
      </c>
      <c r="H67" s="221">
        <f t="shared" si="9"/>
        <v>0</v>
      </c>
      <c r="I67" s="222">
        <f t="shared" si="9"/>
        <v>0</v>
      </c>
      <c r="J67" s="221">
        <f t="shared" si="9"/>
        <v>0</v>
      </c>
      <c r="K67" s="222">
        <f t="shared" si="9"/>
        <v>0</v>
      </c>
    </row>
    <row r="68" spans="1:11" ht="27.6" x14ac:dyDescent="0.25">
      <c r="A68" s="232" t="s">
        <v>319</v>
      </c>
      <c r="B68" s="229">
        <f>B66-B67</f>
        <v>0</v>
      </c>
      <c r="C68" s="230">
        <f t="shared" ref="C68:K68" si="10">C66-C67</f>
        <v>0</v>
      </c>
      <c r="D68" s="229">
        <f t="shared" si="10"/>
        <v>0</v>
      </c>
      <c r="E68" s="230">
        <f t="shared" si="10"/>
        <v>0</v>
      </c>
      <c r="F68" s="229">
        <f t="shared" si="10"/>
        <v>0</v>
      </c>
      <c r="G68" s="230">
        <f t="shared" si="10"/>
        <v>0</v>
      </c>
      <c r="H68" s="229">
        <f t="shared" si="10"/>
        <v>0</v>
      </c>
      <c r="I68" s="230">
        <f t="shared" si="10"/>
        <v>0</v>
      </c>
      <c r="J68" s="229">
        <f t="shared" si="10"/>
        <v>0</v>
      </c>
      <c r="K68" s="230">
        <f t="shared" si="10"/>
        <v>0</v>
      </c>
    </row>
    <row r="69" spans="1:11" hidden="1" x14ac:dyDescent="0.25">
      <c r="A69" s="231" t="s">
        <v>317</v>
      </c>
      <c r="B69" s="221">
        <f t="shared" ref="B69:K69" si="11">-B56</f>
        <v>0</v>
      </c>
      <c r="C69" s="222">
        <f t="shared" si="11"/>
        <v>0</v>
      </c>
      <c r="D69" s="221">
        <f t="shared" si="11"/>
        <v>0</v>
      </c>
      <c r="E69" s="222">
        <f t="shared" si="11"/>
        <v>0</v>
      </c>
      <c r="F69" s="221">
        <f t="shared" si="11"/>
        <v>0</v>
      </c>
      <c r="G69" s="222">
        <f t="shared" si="11"/>
        <v>0</v>
      </c>
      <c r="H69" s="221">
        <f t="shared" si="11"/>
        <v>0</v>
      </c>
      <c r="I69" s="222">
        <f t="shared" si="11"/>
        <v>0</v>
      </c>
      <c r="J69" s="221">
        <f t="shared" si="11"/>
        <v>0</v>
      </c>
      <c r="K69" s="222">
        <f t="shared" si="11"/>
        <v>0</v>
      </c>
    </row>
    <row r="70" spans="1:11" ht="13.8" x14ac:dyDescent="0.25">
      <c r="A70" s="232" t="s">
        <v>322</v>
      </c>
      <c r="B70" s="229">
        <f t="shared" ref="B70:K70" si="12">B68+B69</f>
        <v>0</v>
      </c>
      <c r="C70" s="230">
        <f t="shared" si="12"/>
        <v>0</v>
      </c>
      <c r="D70" s="229">
        <f t="shared" si="12"/>
        <v>0</v>
      </c>
      <c r="E70" s="230">
        <f t="shared" si="12"/>
        <v>0</v>
      </c>
      <c r="F70" s="229">
        <f t="shared" si="12"/>
        <v>0</v>
      </c>
      <c r="G70" s="230">
        <f t="shared" si="12"/>
        <v>0</v>
      </c>
      <c r="H70" s="229">
        <f t="shared" si="12"/>
        <v>0</v>
      </c>
      <c r="I70" s="230">
        <f t="shared" si="12"/>
        <v>0</v>
      </c>
      <c r="J70" s="229">
        <f t="shared" si="12"/>
        <v>0</v>
      </c>
      <c r="K70" s="230">
        <f t="shared" si="12"/>
        <v>0</v>
      </c>
    </row>
    <row r="71" spans="1:11" hidden="1" x14ac:dyDescent="0.25">
      <c r="A71" s="231" t="s">
        <v>316</v>
      </c>
      <c r="B71" s="221">
        <f t="shared" ref="B71:K71" si="13">-B70*$B$36</f>
        <v>0</v>
      </c>
      <c r="C71" s="222">
        <f t="shared" si="13"/>
        <v>0</v>
      </c>
      <c r="D71" s="221">
        <f t="shared" si="13"/>
        <v>0</v>
      </c>
      <c r="E71" s="222">
        <f t="shared" si="13"/>
        <v>0</v>
      </c>
      <c r="F71" s="221">
        <f t="shared" si="13"/>
        <v>0</v>
      </c>
      <c r="G71" s="222">
        <f t="shared" si="13"/>
        <v>0</v>
      </c>
      <c r="H71" s="221">
        <f t="shared" si="13"/>
        <v>0</v>
      </c>
      <c r="I71" s="222">
        <f t="shared" si="13"/>
        <v>0</v>
      </c>
      <c r="J71" s="221">
        <f t="shared" si="13"/>
        <v>0</v>
      </c>
      <c r="K71" s="222">
        <f t="shared" si="13"/>
        <v>0</v>
      </c>
    </row>
    <row r="72" spans="1:11" ht="14.4" thickBot="1" x14ac:dyDescent="0.3">
      <c r="A72" s="233" t="s">
        <v>321</v>
      </c>
      <c r="B72" s="234">
        <f t="shared" ref="B72:K72" si="14">B70+B71</f>
        <v>0</v>
      </c>
      <c r="C72" s="235">
        <f t="shared" si="14"/>
        <v>0</v>
      </c>
      <c r="D72" s="234">
        <f t="shared" si="14"/>
        <v>0</v>
      </c>
      <c r="E72" s="235">
        <f t="shared" si="14"/>
        <v>0</v>
      </c>
      <c r="F72" s="234">
        <f t="shared" si="14"/>
        <v>0</v>
      </c>
      <c r="G72" s="235">
        <f t="shared" si="14"/>
        <v>0</v>
      </c>
      <c r="H72" s="234">
        <f t="shared" si="14"/>
        <v>0</v>
      </c>
      <c r="I72" s="235">
        <f t="shared" si="14"/>
        <v>0</v>
      </c>
      <c r="J72" s="234">
        <f t="shared" si="14"/>
        <v>0</v>
      </c>
      <c r="K72" s="235">
        <f t="shared" si="14"/>
        <v>0</v>
      </c>
    </row>
    <row r="73" spans="1:11" s="168" customFormat="1" ht="16.2" thickBot="1" x14ac:dyDescent="0.3">
      <c r="A73" s="166"/>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17" t="s">
        <v>320</v>
      </c>
      <c r="B74" s="218">
        <f t="shared" ref="B74:K74" si="16">B58</f>
        <v>1</v>
      </c>
      <c r="C74" s="219">
        <f t="shared" si="16"/>
        <v>2</v>
      </c>
      <c r="D74" s="218">
        <f t="shared" si="16"/>
        <v>3</v>
      </c>
      <c r="E74" s="219">
        <f t="shared" si="16"/>
        <v>4</v>
      </c>
      <c r="F74" s="218">
        <f t="shared" si="16"/>
        <v>5</v>
      </c>
      <c r="G74" s="219">
        <f t="shared" si="16"/>
        <v>6</v>
      </c>
      <c r="H74" s="218">
        <f t="shared" si="16"/>
        <v>7</v>
      </c>
      <c r="I74" s="219">
        <f t="shared" si="16"/>
        <v>8</v>
      </c>
      <c r="J74" s="218">
        <f t="shared" si="16"/>
        <v>9</v>
      </c>
      <c r="K74" s="219">
        <f t="shared" si="16"/>
        <v>10</v>
      </c>
    </row>
    <row r="75" spans="1:11" ht="27.6" x14ac:dyDescent="0.25">
      <c r="A75" s="228" t="s">
        <v>319</v>
      </c>
      <c r="B75" s="229">
        <f t="shared" ref="B75:K75" si="17">B68</f>
        <v>0</v>
      </c>
      <c r="C75" s="230">
        <f t="shared" si="17"/>
        <v>0</v>
      </c>
      <c r="D75" s="229">
        <f>D68</f>
        <v>0</v>
      </c>
      <c r="E75" s="230">
        <f t="shared" si="17"/>
        <v>0</v>
      </c>
      <c r="F75" s="229">
        <f t="shared" si="17"/>
        <v>0</v>
      </c>
      <c r="G75" s="230">
        <f t="shared" si="17"/>
        <v>0</v>
      </c>
      <c r="H75" s="229">
        <f t="shared" si="17"/>
        <v>0</v>
      </c>
      <c r="I75" s="230">
        <f t="shared" si="17"/>
        <v>0</v>
      </c>
      <c r="J75" s="229">
        <f t="shared" si="17"/>
        <v>0</v>
      </c>
      <c r="K75" s="230">
        <f t="shared" si="17"/>
        <v>0</v>
      </c>
    </row>
    <row r="76" spans="1:11" x14ac:dyDescent="0.25">
      <c r="A76" s="231" t="s">
        <v>318</v>
      </c>
      <c r="B76" s="221">
        <f>B67</f>
        <v>1325000</v>
      </c>
      <c r="C76" s="222">
        <f t="shared" ref="C76:K76" si="18">C67</f>
        <v>0</v>
      </c>
      <c r="D76" s="221">
        <f t="shared" si="18"/>
        <v>0</v>
      </c>
      <c r="E76" s="222">
        <f t="shared" si="18"/>
        <v>0</v>
      </c>
      <c r="F76" s="221">
        <f t="shared" si="18"/>
        <v>0</v>
      </c>
      <c r="G76" s="222">
        <f t="shared" si="18"/>
        <v>0</v>
      </c>
      <c r="H76" s="221">
        <f t="shared" si="18"/>
        <v>0</v>
      </c>
      <c r="I76" s="222">
        <f t="shared" si="18"/>
        <v>0</v>
      </c>
      <c r="J76" s="221">
        <f t="shared" si="18"/>
        <v>0</v>
      </c>
      <c r="K76" s="222">
        <f t="shared" si="18"/>
        <v>0</v>
      </c>
    </row>
    <row r="77" spans="1:11" hidden="1" x14ac:dyDescent="0.25">
      <c r="A77" s="231" t="s">
        <v>317</v>
      </c>
      <c r="B77" s="221">
        <f t="shared" ref="B77:K77" si="19">B69</f>
        <v>0</v>
      </c>
      <c r="C77" s="222">
        <f t="shared" si="19"/>
        <v>0</v>
      </c>
      <c r="D77" s="221">
        <f t="shared" si="19"/>
        <v>0</v>
      </c>
      <c r="E77" s="222">
        <f t="shared" si="19"/>
        <v>0</v>
      </c>
      <c r="F77" s="221">
        <f t="shared" si="19"/>
        <v>0</v>
      </c>
      <c r="G77" s="222">
        <f t="shared" si="19"/>
        <v>0</v>
      </c>
      <c r="H77" s="221">
        <f t="shared" si="19"/>
        <v>0</v>
      </c>
      <c r="I77" s="222">
        <f t="shared" si="19"/>
        <v>0</v>
      </c>
      <c r="J77" s="221">
        <f t="shared" si="19"/>
        <v>0</v>
      </c>
      <c r="K77" s="222">
        <f t="shared" si="19"/>
        <v>0</v>
      </c>
    </row>
    <row r="78" spans="1:11" hidden="1" x14ac:dyDescent="0.25">
      <c r="A78" s="231" t="s">
        <v>316</v>
      </c>
      <c r="B78" s="221"/>
      <c r="C78" s="222"/>
      <c r="D78" s="221"/>
      <c r="E78" s="222"/>
      <c r="F78" s="221"/>
      <c r="G78" s="222"/>
      <c r="H78" s="221"/>
      <c r="I78" s="222"/>
      <c r="J78" s="221"/>
      <c r="K78" s="222"/>
    </row>
    <row r="79" spans="1:11" hidden="1" x14ac:dyDescent="0.25">
      <c r="A79" s="231" t="s">
        <v>315</v>
      </c>
      <c r="B79" s="221"/>
      <c r="C79" s="222"/>
      <c r="D79" s="221"/>
      <c r="E79" s="222"/>
      <c r="F79" s="221"/>
      <c r="G79" s="222"/>
      <c r="H79" s="221"/>
      <c r="I79" s="222"/>
      <c r="J79" s="221"/>
      <c r="K79" s="222"/>
    </row>
    <row r="80" spans="1:11" x14ac:dyDescent="0.25">
      <c r="A80" s="231" t="s">
        <v>314</v>
      </c>
      <c r="B80" s="221">
        <f>-B59*(B39)</f>
        <v>0</v>
      </c>
      <c r="C80" s="222">
        <f t="shared" ref="C80:K80" si="20">-(C59-B59)*$B$39</f>
        <v>0</v>
      </c>
      <c r="D80" s="221">
        <f t="shared" si="20"/>
        <v>0</v>
      </c>
      <c r="E80" s="222">
        <f t="shared" si="20"/>
        <v>0</v>
      </c>
      <c r="F80" s="221">
        <f t="shared" si="20"/>
        <v>0</v>
      </c>
      <c r="G80" s="222">
        <f t="shared" si="20"/>
        <v>0</v>
      </c>
      <c r="H80" s="221">
        <f t="shared" si="20"/>
        <v>0</v>
      </c>
      <c r="I80" s="222">
        <f t="shared" si="20"/>
        <v>0</v>
      </c>
      <c r="J80" s="221">
        <f t="shared" si="20"/>
        <v>0</v>
      </c>
      <c r="K80" s="222">
        <f t="shared" si="20"/>
        <v>0</v>
      </c>
    </row>
    <row r="81" spans="1:11" hidden="1" x14ac:dyDescent="0.25">
      <c r="A81" s="231" t="s">
        <v>554</v>
      </c>
      <c r="B81" s="221"/>
      <c r="C81" s="222"/>
      <c r="D81" s="221"/>
      <c r="E81" s="222"/>
      <c r="F81" s="221"/>
      <c r="G81" s="222"/>
      <c r="H81" s="221"/>
      <c r="I81" s="222"/>
      <c r="J81" s="221"/>
      <c r="K81" s="222"/>
    </row>
    <row r="82" spans="1:11" x14ac:dyDescent="0.25">
      <c r="A82" s="231" t="s">
        <v>313</v>
      </c>
      <c r="B82" s="221">
        <f>B54-B55</f>
        <v>0</v>
      </c>
      <c r="C82" s="222">
        <f t="shared" ref="C82:K82" si="21">C54-C55</f>
        <v>0</v>
      </c>
      <c r="D82" s="221">
        <f t="shared" si="21"/>
        <v>0</v>
      </c>
      <c r="E82" s="222">
        <f t="shared" si="21"/>
        <v>0</v>
      </c>
      <c r="F82" s="221">
        <f t="shared" si="21"/>
        <v>0</v>
      </c>
      <c r="G82" s="222">
        <f t="shared" si="21"/>
        <v>0</v>
      </c>
      <c r="H82" s="221">
        <f t="shared" si="21"/>
        <v>0</v>
      </c>
      <c r="I82" s="222">
        <f t="shared" si="21"/>
        <v>0</v>
      </c>
      <c r="J82" s="221">
        <f t="shared" si="21"/>
        <v>0</v>
      </c>
      <c r="K82" s="222">
        <f t="shared" si="21"/>
        <v>0</v>
      </c>
    </row>
    <row r="83" spans="1:11" ht="13.8" x14ac:dyDescent="0.25">
      <c r="A83" s="232" t="s">
        <v>312</v>
      </c>
      <c r="B83" s="229">
        <f>SUM(B75:B82)</f>
        <v>1325000</v>
      </c>
      <c r="C83" s="230">
        <f t="shared" ref="C83:K83" si="22">SUM(C75:C82)</f>
        <v>0</v>
      </c>
      <c r="D83" s="229">
        <f t="shared" si="22"/>
        <v>0</v>
      </c>
      <c r="E83" s="230">
        <f t="shared" si="22"/>
        <v>0</v>
      </c>
      <c r="F83" s="229">
        <f t="shared" si="22"/>
        <v>0</v>
      </c>
      <c r="G83" s="230">
        <f t="shared" si="22"/>
        <v>0</v>
      </c>
      <c r="H83" s="229">
        <f t="shared" si="22"/>
        <v>0</v>
      </c>
      <c r="I83" s="230">
        <f t="shared" si="22"/>
        <v>0</v>
      </c>
      <c r="J83" s="229">
        <f t="shared" si="22"/>
        <v>0</v>
      </c>
      <c r="K83" s="230">
        <f t="shared" si="22"/>
        <v>0</v>
      </c>
    </row>
    <row r="84" spans="1:11" ht="13.8" x14ac:dyDescent="0.25">
      <c r="A84" s="232" t="s">
        <v>311</v>
      </c>
      <c r="B84" s="229">
        <f>SUM($B$83:B83)</f>
        <v>1325000</v>
      </c>
      <c r="C84" s="230">
        <f>SUM($B$83:C83)</f>
        <v>1325000</v>
      </c>
      <c r="D84" s="229">
        <f>SUM($B$83:D83)</f>
        <v>1325000</v>
      </c>
      <c r="E84" s="230">
        <f>SUM($B$83:E83)</f>
        <v>1325000</v>
      </c>
      <c r="F84" s="229">
        <f>SUM($B$83:F83)</f>
        <v>1325000</v>
      </c>
      <c r="G84" s="230">
        <f>SUM($B$83:G83)</f>
        <v>1325000</v>
      </c>
      <c r="H84" s="229">
        <f>SUM($B$83:H83)</f>
        <v>1325000</v>
      </c>
      <c r="I84" s="230">
        <f>SUM($B$83:I83)</f>
        <v>1325000</v>
      </c>
      <c r="J84" s="229">
        <f>SUM($B$83:J83)</f>
        <v>1325000</v>
      </c>
      <c r="K84" s="230">
        <f>SUM($B$83:K83)</f>
        <v>1325000</v>
      </c>
    </row>
    <row r="85" spans="1:11" x14ac:dyDescent="0.25">
      <c r="A85" s="231" t="s">
        <v>555</v>
      </c>
      <c r="B85" s="236">
        <f t="shared" ref="B85:K85" si="23">1/POWER((1+$B$44),B73)</f>
        <v>0.90909090909090906</v>
      </c>
      <c r="C85" s="237">
        <f t="shared" si="23"/>
        <v>0.86678417204144742</v>
      </c>
      <c r="D85" s="236">
        <f t="shared" si="23"/>
        <v>0.78798561094677033</v>
      </c>
      <c r="E85" s="237">
        <f t="shared" si="23"/>
        <v>0.71635055540615489</v>
      </c>
      <c r="F85" s="236">
        <f t="shared" si="23"/>
        <v>0.65122777764195883</v>
      </c>
      <c r="G85" s="237">
        <f t="shared" si="23"/>
        <v>0.59202525240178083</v>
      </c>
      <c r="H85" s="236">
        <f t="shared" si="23"/>
        <v>0.53820477491070973</v>
      </c>
      <c r="I85" s="237">
        <f t="shared" si="23"/>
        <v>0.48927706810064514</v>
      </c>
      <c r="J85" s="236">
        <f t="shared" si="23"/>
        <v>0.44479733463695009</v>
      </c>
      <c r="K85" s="237">
        <f t="shared" si="23"/>
        <v>0.4043612133063183</v>
      </c>
    </row>
    <row r="86" spans="1:11" ht="13.8" x14ac:dyDescent="0.25">
      <c r="A86" s="228" t="s">
        <v>310</v>
      </c>
      <c r="B86" s="229">
        <f>B83*B85</f>
        <v>1204545.4545454546</v>
      </c>
      <c r="C86" s="230">
        <f>C83*C85</f>
        <v>0</v>
      </c>
      <c r="D86" s="229">
        <f t="shared" ref="D86:K86" si="24">D83*D85</f>
        <v>0</v>
      </c>
      <c r="E86" s="230">
        <f t="shared" si="24"/>
        <v>0</v>
      </c>
      <c r="F86" s="229">
        <f t="shared" si="24"/>
        <v>0</v>
      </c>
      <c r="G86" s="230">
        <f t="shared" si="24"/>
        <v>0</v>
      </c>
      <c r="H86" s="229">
        <f t="shared" si="24"/>
        <v>0</v>
      </c>
      <c r="I86" s="230">
        <f t="shared" si="24"/>
        <v>0</v>
      </c>
      <c r="J86" s="229">
        <f t="shared" si="24"/>
        <v>0</v>
      </c>
      <c r="K86" s="230">
        <f t="shared" si="24"/>
        <v>0</v>
      </c>
    </row>
    <row r="87" spans="1:11" ht="13.8" x14ac:dyDescent="0.25">
      <c r="A87" s="228" t="s">
        <v>309</v>
      </c>
      <c r="B87" s="229">
        <f>SUM($B$86:B86)</f>
        <v>1204545.4545454546</v>
      </c>
      <c r="C87" s="230">
        <f>SUM($B$86:C86)</f>
        <v>1204545.4545454546</v>
      </c>
      <c r="D87" s="229">
        <f>SUM($B$86:D86)</f>
        <v>1204545.4545454546</v>
      </c>
      <c r="E87" s="230">
        <f>SUM($B$86:E86)</f>
        <v>1204545.4545454546</v>
      </c>
      <c r="F87" s="229">
        <f>SUM($B$86:F86)</f>
        <v>1204545.4545454546</v>
      </c>
      <c r="G87" s="230">
        <f>SUM($B$86:G86)</f>
        <v>1204545.4545454546</v>
      </c>
      <c r="H87" s="229">
        <f>SUM($B$86:H86)</f>
        <v>1204545.4545454546</v>
      </c>
      <c r="I87" s="230">
        <f>SUM($B$86:I86)</f>
        <v>1204545.4545454546</v>
      </c>
      <c r="J87" s="229">
        <f>SUM($B$86:J86)</f>
        <v>1204545.4545454546</v>
      </c>
      <c r="K87" s="230">
        <f>SUM($B$86:K86)</f>
        <v>1204545.4545454546</v>
      </c>
    </row>
    <row r="88" spans="1:11" ht="13.8" x14ac:dyDescent="0.25">
      <c r="A88" s="228" t="s">
        <v>308</v>
      </c>
      <c r="B88" s="238">
        <f>IF((ISERR(IRR($B$83:B83))),0,IF(IRR($B$83:B83)&lt;0,0,IRR($B$83:B83)))</f>
        <v>0</v>
      </c>
      <c r="C88" s="239">
        <f>IF((ISERR(IRR($B$83:C83))),0,IF(IRR($B$83:C83)&lt;0,0,IRR($B$83:C83)))</f>
        <v>0</v>
      </c>
      <c r="D88" s="238">
        <f>IF((ISERR(IRR($B$83:D83))),0,IF(IRR($B$83:D83)&lt;0,0,IRR($B$83:D83)))</f>
        <v>0</v>
      </c>
      <c r="E88" s="239">
        <f>IF((ISERR(IRR($B$83:E83))),0,IF(IRR($B$83:E83)&lt;0,0,IRR($B$83:E83)))</f>
        <v>0</v>
      </c>
      <c r="F88" s="238">
        <f>IF((ISERR(IRR($B$83:F83))),0,IF(IRR($B$83:F83)&lt;0,0,IRR($B$83:F83)))</f>
        <v>0</v>
      </c>
      <c r="G88" s="239">
        <f>IF((ISERR(IRR($B$83:G83))),0,IF(IRR($B$83:G83)&lt;0,0,IRR($B$83:G83)))</f>
        <v>0</v>
      </c>
      <c r="H88" s="238">
        <f>IF((ISERR(IRR($B$83:H83))),0,IF(IRR($B$83:H83)&lt;0,0,IRR($B$83:H83)))</f>
        <v>0</v>
      </c>
      <c r="I88" s="239">
        <f>IF((ISERR(IRR($B$83:I83))),0,IF(IRR($B$83:I83)&lt;0,0,IRR($B$83:I83)))</f>
        <v>0</v>
      </c>
      <c r="J88" s="238">
        <f>IF((ISERR(IRR($B$83:J83))),0,IF(IRR($B$83:J83)&lt;0,0,IRR($B$83:J83)))</f>
        <v>0</v>
      </c>
      <c r="K88" s="239">
        <f>IF((ISERR(IRR($B$83:K83))),0,IF(IRR($B$83:K83)&lt;0,0,IRR($B$83:K83)))</f>
        <v>0</v>
      </c>
    </row>
    <row r="89" spans="1:11" ht="13.8" x14ac:dyDescent="0.25">
      <c r="A89" s="228" t="s">
        <v>307</v>
      </c>
      <c r="B89" s="240">
        <f>IF(AND(B84&gt;0,A84&lt;0),(B74-(B84/(B84-A84))),0)</f>
        <v>0</v>
      </c>
      <c r="C89" s="241">
        <f t="shared" ref="C89:K89" si="25">IF(AND(C84&gt;0,B84&lt;0),(C74-(C84/(C84-B84))),0)</f>
        <v>0</v>
      </c>
      <c r="D89" s="240">
        <f t="shared" si="25"/>
        <v>0</v>
      </c>
      <c r="E89" s="241">
        <f t="shared" si="25"/>
        <v>0</v>
      </c>
      <c r="F89" s="240">
        <f t="shared" si="25"/>
        <v>0</v>
      </c>
      <c r="G89" s="241">
        <f t="shared" si="25"/>
        <v>0</v>
      </c>
      <c r="H89" s="240">
        <f t="shared" si="25"/>
        <v>0</v>
      </c>
      <c r="I89" s="241">
        <f t="shared" si="25"/>
        <v>0</v>
      </c>
      <c r="J89" s="240">
        <f t="shared" si="25"/>
        <v>0</v>
      </c>
      <c r="K89" s="241">
        <f t="shared" si="25"/>
        <v>0</v>
      </c>
    </row>
    <row r="90" spans="1:11" ht="14.4" thickBot="1" x14ac:dyDescent="0.3">
      <c r="A90" s="242" t="s">
        <v>306</v>
      </c>
      <c r="B90" s="243">
        <f t="shared" ref="B90:K90" si="26">IF(AND(B87&gt;0,A87&lt;0),(B74-(B87/(B87-A87))),0)</f>
        <v>0</v>
      </c>
      <c r="C90" s="244">
        <f t="shared" si="26"/>
        <v>0</v>
      </c>
      <c r="D90" s="243">
        <f t="shared" si="26"/>
        <v>0</v>
      </c>
      <c r="E90" s="244">
        <f t="shared" si="26"/>
        <v>0</v>
      </c>
      <c r="F90" s="243">
        <f t="shared" si="26"/>
        <v>0</v>
      </c>
      <c r="G90" s="244">
        <f t="shared" si="26"/>
        <v>0</v>
      </c>
      <c r="H90" s="243">
        <f t="shared" si="26"/>
        <v>0</v>
      </c>
      <c r="I90" s="244">
        <f t="shared" si="26"/>
        <v>0</v>
      </c>
      <c r="J90" s="243">
        <f t="shared" si="26"/>
        <v>0</v>
      </c>
      <c r="K90" s="244">
        <f t="shared" si="26"/>
        <v>0</v>
      </c>
    </row>
    <row r="91" spans="1:11" s="172" customFormat="1" x14ac:dyDescent="0.25">
      <c r="A91" s="245"/>
      <c r="B91" s="246">
        <v>2021</v>
      </c>
      <c r="C91" s="246">
        <f>B91+1</f>
        <v>2022</v>
      </c>
      <c r="D91" s="247">
        <f t="shared" ref="D91:K91" si="27">C91+1</f>
        <v>2023</v>
      </c>
      <c r="E91" s="247">
        <f t="shared" si="27"/>
        <v>2024</v>
      </c>
      <c r="F91" s="247">
        <f t="shared" si="27"/>
        <v>2025</v>
      </c>
      <c r="G91" s="247">
        <f t="shared" si="27"/>
        <v>2026</v>
      </c>
      <c r="H91" s="247">
        <f t="shared" si="27"/>
        <v>2027</v>
      </c>
      <c r="I91" s="247">
        <f t="shared" si="27"/>
        <v>2028</v>
      </c>
      <c r="J91" s="247">
        <f t="shared" si="27"/>
        <v>2029</v>
      </c>
      <c r="K91" s="247">
        <f t="shared" si="27"/>
        <v>2030</v>
      </c>
    </row>
    <row r="92" spans="1:11" ht="15.6" customHeight="1" x14ac:dyDescent="0.25">
      <c r="A92" s="169"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7" ht="33" customHeight="1" x14ac:dyDescent="0.25">
      <c r="A97" s="297" t="s">
        <v>556</v>
      </c>
      <c r="B97" s="297"/>
      <c r="C97" s="297"/>
      <c r="D97" s="297"/>
      <c r="E97" s="297"/>
      <c r="F97" s="297"/>
      <c r="G97" s="297"/>
      <c r="H97" s="297"/>
      <c r="I97" s="297"/>
      <c r="J97" s="297"/>
      <c r="K97" s="297"/>
    </row>
    <row r="98" spans="1:37" ht="13.2" x14ac:dyDescent="0.25">
      <c r="A98" s="171"/>
      <c r="B98" s="170"/>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c r="AB98" s="170"/>
      <c r="AC98" s="170"/>
      <c r="AD98" s="170"/>
      <c r="AE98" s="170"/>
      <c r="AF98" s="170"/>
      <c r="AG98" s="170"/>
      <c r="AH98" s="170"/>
      <c r="AI98" s="170"/>
      <c r="AJ98" s="170"/>
      <c r="AK98" s="170"/>
    </row>
    <row r="99" spans="1:37" ht="13.2" x14ac:dyDescent="0.25">
      <c r="A99" s="171"/>
      <c r="B99" s="170"/>
      <c r="C99" s="170"/>
      <c r="D99" s="170"/>
      <c r="E99" s="170"/>
      <c r="F99" s="170"/>
      <c r="G99" s="170"/>
      <c r="H99" s="170"/>
      <c r="I99" s="170"/>
      <c r="J99" s="170"/>
      <c r="K99" s="170"/>
      <c r="L99" s="170"/>
      <c r="M99" s="170"/>
      <c r="N99" s="170"/>
      <c r="O99" s="170"/>
      <c r="P99" s="170"/>
      <c r="Q99" s="170"/>
      <c r="R99" s="170"/>
      <c r="S99" s="170"/>
      <c r="T99" s="170"/>
      <c r="U99" s="170"/>
      <c r="V99" s="170"/>
      <c r="W99" s="170"/>
      <c r="X99" s="170"/>
      <c r="Y99" s="170"/>
      <c r="Z99" s="170"/>
      <c r="AA99" s="170"/>
      <c r="AB99" s="170"/>
      <c r="AC99" s="170"/>
      <c r="AD99" s="170"/>
      <c r="AE99" s="170"/>
      <c r="AF99" s="170"/>
      <c r="AG99" s="170"/>
      <c r="AH99" s="170"/>
      <c r="AI99" s="170"/>
      <c r="AJ99" s="170"/>
      <c r="AK99" s="170"/>
    </row>
    <row r="100" spans="1:37" ht="13.2" x14ac:dyDescent="0.25">
      <c r="A100" s="171"/>
      <c r="B100" s="170"/>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row>
    <row r="101" spans="1:37" ht="13.2" x14ac:dyDescent="0.25">
      <c r="A101" s="171"/>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0"/>
      <c r="AJ101" s="170"/>
      <c r="AK101" s="170"/>
    </row>
    <row r="102" spans="1:37" ht="13.2" x14ac:dyDescent="0.25">
      <c r="A102" s="171"/>
      <c r="B102" s="170"/>
      <c r="C102" s="170"/>
      <c r="D102" s="170"/>
      <c r="E102" s="170"/>
      <c r="F102" s="170"/>
      <c r="G102" s="170"/>
      <c r="H102" s="170"/>
      <c r="I102" s="170"/>
      <c r="J102" s="170"/>
      <c r="K102" s="170"/>
      <c r="L102" s="170"/>
      <c r="M102" s="170"/>
      <c r="N102" s="170"/>
      <c r="O102" s="170"/>
      <c r="P102" s="170"/>
      <c r="Q102" s="170"/>
      <c r="R102" s="170"/>
      <c r="S102" s="170"/>
      <c r="T102" s="170"/>
      <c r="U102" s="170"/>
      <c r="V102" s="170"/>
      <c r="W102" s="170"/>
      <c r="X102" s="170"/>
      <c r="Y102" s="170"/>
      <c r="Z102" s="170"/>
      <c r="AA102" s="170"/>
      <c r="AB102" s="170"/>
      <c r="AC102" s="170"/>
      <c r="AD102" s="170"/>
      <c r="AE102" s="170"/>
      <c r="AF102" s="170"/>
      <c r="AG102" s="170"/>
      <c r="AH102" s="170"/>
      <c r="AI102" s="170"/>
      <c r="AJ102" s="170"/>
      <c r="AK102" s="170"/>
    </row>
    <row r="103" spans="1:37" ht="13.2" x14ac:dyDescent="0.25">
      <c r="A103" s="171"/>
      <c r="B103" s="170"/>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0"/>
      <c r="AJ103" s="170"/>
      <c r="AK103" s="170"/>
    </row>
    <row r="104" spans="1:37" ht="13.2" x14ac:dyDescent="0.25">
      <c r="A104" s="171"/>
      <c r="B104" s="170"/>
      <c r="C104" s="170"/>
      <c r="D104" s="170"/>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row>
    <row r="105" spans="1:37" ht="13.2" x14ac:dyDescent="0.25">
      <c r="A105" s="171"/>
      <c r="B105" s="170"/>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0"/>
      <c r="AF105" s="170"/>
      <c r="AG105" s="170"/>
      <c r="AH105" s="170"/>
      <c r="AI105" s="170"/>
      <c r="AJ105" s="170"/>
      <c r="AK105" s="170"/>
    </row>
    <row r="106" spans="1:37" ht="13.2" x14ac:dyDescent="0.25">
      <c r="A106" s="171"/>
      <c r="B106" s="170"/>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row>
    <row r="107" spans="1:37" ht="13.2" x14ac:dyDescent="0.25">
      <c r="A107" s="171"/>
      <c r="B107" s="170"/>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0"/>
      <c r="AF107" s="170"/>
      <c r="AG107" s="170"/>
      <c r="AH107" s="170"/>
      <c r="AI107" s="170"/>
      <c r="AJ107" s="170"/>
      <c r="AK107" s="170"/>
    </row>
    <row r="108" spans="1:37" ht="13.2" x14ac:dyDescent="0.25">
      <c r="A108" s="171"/>
      <c r="B108" s="170"/>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row>
    <row r="109" spans="1:37" ht="13.2" x14ac:dyDescent="0.25">
      <c r="A109" s="171"/>
      <c r="B109" s="170"/>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0"/>
      <c r="AF109" s="170"/>
      <c r="AG109" s="170"/>
      <c r="AH109" s="170"/>
      <c r="AI109" s="170"/>
      <c r="AJ109" s="170"/>
      <c r="AK109" s="170"/>
    </row>
    <row r="110" spans="1:37" ht="13.2" x14ac:dyDescent="0.25">
      <c r="A110" s="171"/>
      <c r="B110" s="170"/>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row>
    <row r="111" spans="1:37" ht="13.2" x14ac:dyDescent="0.25">
      <c r="A111" s="171"/>
      <c r="B111" s="170"/>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row>
    <row r="112" spans="1:37" ht="13.2" x14ac:dyDescent="0.25">
      <c r="A112" s="171"/>
      <c r="B112" s="170"/>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0"/>
      <c r="AF112" s="170"/>
      <c r="AG112" s="170"/>
      <c r="AH112" s="170"/>
      <c r="AI112" s="170"/>
      <c r="AJ112" s="170"/>
      <c r="AK112" s="170"/>
    </row>
    <row r="113" spans="1:37" ht="13.2" x14ac:dyDescent="0.25">
      <c r="A113" s="171"/>
      <c r="B113" s="170"/>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0"/>
      <c r="AF113" s="170"/>
      <c r="AG113" s="170"/>
      <c r="AH113" s="170"/>
      <c r="AI113" s="170"/>
      <c r="AJ113" s="170"/>
      <c r="AK113" s="170"/>
    </row>
    <row r="114" spans="1:37" ht="13.2" x14ac:dyDescent="0.25">
      <c r="A114" s="171"/>
      <c r="B114" s="170"/>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row>
    <row r="115" spans="1:37" ht="13.2" x14ac:dyDescent="0.25">
      <c r="A115" s="171"/>
      <c r="B115" s="170"/>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row>
    <row r="116" spans="1:37" ht="13.2" x14ac:dyDescent="0.25">
      <c r="A116" s="171"/>
      <c r="B116" s="170"/>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row>
    <row r="117" spans="1:37" ht="13.2" x14ac:dyDescent="0.25">
      <c r="A117" s="171"/>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row>
    <row r="118" spans="1:37" ht="13.2" x14ac:dyDescent="0.25">
      <c r="A118" s="171"/>
      <c r="B118" s="170"/>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row>
    <row r="119" spans="1:37" ht="13.2" x14ac:dyDescent="0.25">
      <c r="A119" s="171"/>
      <c r="B119" s="170"/>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row>
    <row r="120" spans="1:37" ht="13.2" x14ac:dyDescent="0.25">
      <c r="A120" s="171"/>
      <c r="B120" s="170"/>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row>
    <row r="121" spans="1:37" ht="13.2" x14ac:dyDescent="0.25">
      <c r="A121" s="171"/>
      <c r="B121" s="170"/>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row>
    <row r="122" spans="1:37" ht="13.2" x14ac:dyDescent="0.25">
      <c r="A122" s="171"/>
      <c r="B122" s="170"/>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0"/>
      <c r="AF122" s="170"/>
      <c r="AG122" s="170"/>
      <c r="AH122" s="170"/>
      <c r="AI122" s="170"/>
      <c r="AJ122" s="170"/>
      <c r="AK122" s="170"/>
    </row>
    <row r="123" spans="1:37" ht="13.2" x14ac:dyDescent="0.25">
      <c r="A123" s="171"/>
      <c r="B123" s="170"/>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0"/>
      <c r="AJ123" s="170"/>
      <c r="AK123" s="170"/>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61"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K29" sqref="K29"/>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K_KGK_02</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508</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439</v>
      </c>
      <c r="D21" s="312"/>
      <c r="E21" s="312"/>
      <c r="F21" s="312"/>
      <c r="G21" s="312"/>
      <c r="H21" s="312"/>
      <c r="I21" s="307" t="s">
        <v>226</v>
      </c>
      <c r="J21" s="309" t="s">
        <v>441</v>
      </c>
      <c r="K21" s="307" t="s">
        <v>225</v>
      </c>
      <c r="L21" s="308" t="s">
        <v>440</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5" t="s">
        <v>543</v>
      </c>
      <c r="D26" s="205" t="s">
        <v>543</v>
      </c>
      <c r="E26" s="67"/>
      <c r="F26" s="67"/>
      <c r="G26" s="173" t="s">
        <v>559</v>
      </c>
      <c r="H26" s="173" t="s">
        <v>559</v>
      </c>
      <c r="I26" s="173" t="s">
        <v>559</v>
      </c>
      <c r="J26" s="173" t="s">
        <v>559</v>
      </c>
      <c r="K26" s="173" t="s">
        <v>559</v>
      </c>
      <c r="L26" s="173" t="s">
        <v>559</v>
      </c>
    </row>
    <row r="27" spans="1:12" ht="39" customHeight="1" x14ac:dyDescent="0.3">
      <c r="A27" s="62" t="s">
        <v>220</v>
      </c>
      <c r="B27" s="68" t="s">
        <v>448</v>
      </c>
      <c r="C27" s="205" t="s">
        <v>543</v>
      </c>
      <c r="D27" s="205" t="s">
        <v>543</v>
      </c>
      <c r="E27" s="67"/>
      <c r="F27" s="67"/>
      <c r="G27" s="173" t="s">
        <v>559</v>
      </c>
      <c r="H27" s="173" t="s">
        <v>559</v>
      </c>
      <c r="I27" s="173" t="s">
        <v>559</v>
      </c>
      <c r="J27" s="173" t="s">
        <v>559</v>
      </c>
      <c r="K27" s="173" t="s">
        <v>559</v>
      </c>
      <c r="L27" s="173" t="s">
        <v>559</v>
      </c>
    </row>
    <row r="28" spans="1:12" ht="70.5" customHeight="1" x14ac:dyDescent="0.3">
      <c r="A28" s="62" t="s">
        <v>447</v>
      </c>
      <c r="B28" s="68" t="s">
        <v>452</v>
      </c>
      <c r="C28" s="205" t="s">
        <v>543</v>
      </c>
      <c r="D28" s="205" t="s">
        <v>543</v>
      </c>
      <c r="E28" s="67"/>
      <c r="F28" s="67"/>
      <c r="G28" s="173" t="s">
        <v>559</v>
      </c>
      <c r="H28" s="173" t="s">
        <v>559</v>
      </c>
      <c r="I28" s="173" t="s">
        <v>559</v>
      </c>
      <c r="J28" s="173" t="s">
        <v>559</v>
      </c>
      <c r="K28" s="173" t="s">
        <v>559</v>
      </c>
      <c r="L28" s="173" t="s">
        <v>559</v>
      </c>
    </row>
    <row r="29" spans="1:12" ht="54" customHeight="1" x14ac:dyDescent="0.3">
      <c r="A29" s="62" t="s">
        <v>219</v>
      </c>
      <c r="B29" s="68" t="s">
        <v>451</v>
      </c>
      <c r="C29" s="205" t="s">
        <v>543</v>
      </c>
      <c r="D29" s="205" t="s">
        <v>543</v>
      </c>
      <c r="E29" s="67"/>
      <c r="F29" s="67"/>
      <c r="G29" s="173" t="s">
        <v>559</v>
      </c>
      <c r="H29" s="173" t="s">
        <v>559</v>
      </c>
      <c r="I29" s="173" t="s">
        <v>559</v>
      </c>
      <c r="J29" s="173" t="s">
        <v>559</v>
      </c>
      <c r="K29" s="173" t="s">
        <v>559</v>
      </c>
      <c r="L29" s="173" t="s">
        <v>559</v>
      </c>
    </row>
    <row r="30" spans="1:12" ht="42" customHeight="1" x14ac:dyDescent="0.3">
      <c r="A30" s="62" t="s">
        <v>218</v>
      </c>
      <c r="B30" s="68" t="s">
        <v>453</v>
      </c>
      <c r="C30" s="205" t="s">
        <v>543</v>
      </c>
      <c r="D30" s="205" t="s">
        <v>543</v>
      </c>
      <c r="E30" s="67"/>
      <c r="F30" s="67"/>
      <c r="G30" s="173" t="s">
        <v>559</v>
      </c>
      <c r="H30" s="173" t="s">
        <v>559</v>
      </c>
      <c r="I30" s="173" t="s">
        <v>559</v>
      </c>
      <c r="J30" s="173" t="s">
        <v>559</v>
      </c>
      <c r="K30" s="173" t="s">
        <v>559</v>
      </c>
      <c r="L30" s="173" t="s">
        <v>559</v>
      </c>
    </row>
    <row r="31" spans="1:12" ht="37.5" customHeight="1" x14ac:dyDescent="0.3">
      <c r="A31" s="62" t="s">
        <v>217</v>
      </c>
      <c r="B31" s="61" t="s">
        <v>449</v>
      </c>
      <c r="C31" s="205" t="s">
        <v>543</v>
      </c>
      <c r="D31" s="205" t="s">
        <v>543</v>
      </c>
      <c r="E31" s="67"/>
      <c r="F31" s="67"/>
      <c r="G31" s="173" t="s">
        <v>559</v>
      </c>
      <c r="H31" s="173" t="s">
        <v>559</v>
      </c>
      <c r="I31" s="173" t="s">
        <v>559</v>
      </c>
      <c r="J31" s="173" t="s">
        <v>559</v>
      </c>
      <c r="K31" s="173" t="s">
        <v>559</v>
      </c>
      <c r="L31" s="173" t="s">
        <v>559</v>
      </c>
    </row>
    <row r="32" spans="1:12" ht="31.2" x14ac:dyDescent="0.3">
      <c r="A32" s="62" t="s">
        <v>215</v>
      </c>
      <c r="B32" s="61" t="s">
        <v>454</v>
      </c>
      <c r="C32" s="205" t="s">
        <v>543</v>
      </c>
      <c r="D32" s="205" t="s">
        <v>543</v>
      </c>
      <c r="E32" s="67"/>
      <c r="F32" s="67"/>
      <c r="G32" s="173" t="s">
        <v>559</v>
      </c>
      <c r="H32" s="173" t="s">
        <v>559</v>
      </c>
      <c r="I32" s="173" t="s">
        <v>559</v>
      </c>
      <c r="J32" s="173" t="s">
        <v>559</v>
      </c>
      <c r="K32" s="173" t="s">
        <v>559</v>
      </c>
      <c r="L32" s="173" t="s">
        <v>559</v>
      </c>
    </row>
    <row r="33" spans="1:12" ht="37.5" customHeight="1" x14ac:dyDescent="0.3">
      <c r="A33" s="62" t="s">
        <v>465</v>
      </c>
      <c r="B33" s="61" t="s">
        <v>379</v>
      </c>
      <c r="C33" s="205" t="s">
        <v>543</v>
      </c>
      <c r="D33" s="205" t="s">
        <v>543</v>
      </c>
      <c r="E33" s="67"/>
      <c r="F33" s="67"/>
      <c r="G33" s="173" t="s">
        <v>559</v>
      </c>
      <c r="H33" s="173" t="s">
        <v>559</v>
      </c>
      <c r="I33" s="173" t="s">
        <v>559</v>
      </c>
      <c r="J33" s="173" t="s">
        <v>559</v>
      </c>
      <c r="K33" s="173" t="s">
        <v>559</v>
      </c>
      <c r="L33" s="173" t="s">
        <v>559</v>
      </c>
    </row>
    <row r="34" spans="1:12" ht="47.25" customHeight="1" x14ac:dyDescent="0.3">
      <c r="A34" s="62" t="s">
        <v>466</v>
      </c>
      <c r="B34" s="61" t="s">
        <v>458</v>
      </c>
      <c r="C34" s="205" t="s">
        <v>543</v>
      </c>
      <c r="D34" s="205" t="s">
        <v>543</v>
      </c>
      <c r="E34" s="66"/>
      <c r="F34" s="66"/>
      <c r="G34" s="173" t="s">
        <v>559</v>
      </c>
      <c r="H34" s="173" t="s">
        <v>559</v>
      </c>
      <c r="I34" s="173" t="s">
        <v>559</v>
      </c>
      <c r="J34" s="173" t="s">
        <v>559</v>
      </c>
      <c r="K34" s="173" t="s">
        <v>559</v>
      </c>
      <c r="L34" s="173" t="s">
        <v>559</v>
      </c>
    </row>
    <row r="35" spans="1:12" ht="49.5" customHeight="1" x14ac:dyDescent="0.3">
      <c r="A35" s="62" t="s">
        <v>467</v>
      </c>
      <c r="B35" s="61" t="s">
        <v>216</v>
      </c>
      <c r="C35" s="205" t="s">
        <v>543</v>
      </c>
      <c r="D35" s="205" t="s">
        <v>543</v>
      </c>
      <c r="E35" s="66"/>
      <c r="F35" s="66"/>
      <c r="G35" s="173" t="s">
        <v>559</v>
      </c>
      <c r="H35" s="173" t="s">
        <v>559</v>
      </c>
      <c r="I35" s="173" t="s">
        <v>559</v>
      </c>
      <c r="J35" s="173" t="s">
        <v>559</v>
      </c>
      <c r="K35" s="173" t="s">
        <v>559</v>
      </c>
      <c r="L35" s="173" t="s">
        <v>559</v>
      </c>
    </row>
    <row r="36" spans="1:12" ht="37.5" customHeight="1" x14ac:dyDescent="0.3">
      <c r="A36" s="62" t="s">
        <v>468</v>
      </c>
      <c r="B36" s="61" t="s">
        <v>450</v>
      </c>
      <c r="C36" s="205" t="s">
        <v>543</v>
      </c>
      <c r="D36" s="205" t="s">
        <v>543</v>
      </c>
      <c r="E36" s="65"/>
      <c r="F36" s="64"/>
      <c r="G36" s="173" t="s">
        <v>559</v>
      </c>
      <c r="H36" s="173" t="s">
        <v>559</v>
      </c>
      <c r="I36" s="173" t="s">
        <v>559</v>
      </c>
      <c r="J36" s="173" t="s">
        <v>559</v>
      </c>
      <c r="K36" s="173" t="s">
        <v>559</v>
      </c>
      <c r="L36" s="173" t="s">
        <v>559</v>
      </c>
    </row>
    <row r="37" spans="1:12" x14ac:dyDescent="0.3">
      <c r="A37" s="62" t="s">
        <v>469</v>
      </c>
      <c r="B37" s="61" t="s">
        <v>214</v>
      </c>
      <c r="C37" s="205" t="s">
        <v>543</v>
      </c>
      <c r="D37" s="205" t="s">
        <v>543</v>
      </c>
      <c r="E37" s="65"/>
      <c r="F37" s="64"/>
      <c r="G37" s="173" t="s">
        <v>559</v>
      </c>
      <c r="H37" s="173" t="s">
        <v>559</v>
      </c>
      <c r="I37" s="173" t="s">
        <v>559</v>
      </c>
      <c r="J37" s="173" t="s">
        <v>559</v>
      </c>
      <c r="K37" s="173" t="s">
        <v>559</v>
      </c>
      <c r="L37" s="173" t="s">
        <v>559</v>
      </c>
    </row>
    <row r="38" spans="1:12" x14ac:dyDescent="0.3">
      <c r="A38" s="62" t="s">
        <v>470</v>
      </c>
      <c r="B38" s="63" t="s">
        <v>213</v>
      </c>
      <c r="C38" s="206"/>
      <c r="D38" s="206"/>
      <c r="E38" s="60"/>
      <c r="F38" s="60"/>
      <c r="G38" s="173" t="s">
        <v>559</v>
      </c>
      <c r="H38" s="173" t="s">
        <v>559</v>
      </c>
      <c r="I38" s="173" t="s">
        <v>559</v>
      </c>
      <c r="J38" s="173" t="s">
        <v>559</v>
      </c>
      <c r="K38" s="173" t="s">
        <v>559</v>
      </c>
      <c r="L38" s="173" t="s">
        <v>559</v>
      </c>
    </row>
    <row r="39" spans="1:12" ht="62.4" x14ac:dyDescent="0.3">
      <c r="A39" s="62">
        <v>2</v>
      </c>
      <c r="B39" s="61" t="s">
        <v>455</v>
      </c>
      <c r="C39" s="205" t="s">
        <v>543</v>
      </c>
      <c r="D39" s="205" t="s">
        <v>543</v>
      </c>
      <c r="E39" s="60"/>
      <c r="F39" s="60"/>
      <c r="G39" s="173" t="s">
        <v>559</v>
      </c>
      <c r="H39" s="173" t="s">
        <v>559</v>
      </c>
      <c r="I39" s="173" t="s">
        <v>559</v>
      </c>
      <c r="J39" s="173" t="s">
        <v>559</v>
      </c>
      <c r="K39" s="173" t="s">
        <v>559</v>
      </c>
      <c r="L39" s="173" t="s">
        <v>559</v>
      </c>
    </row>
    <row r="40" spans="1:12" ht="33.75" customHeight="1" x14ac:dyDescent="0.3">
      <c r="A40" s="62" t="s">
        <v>212</v>
      </c>
      <c r="B40" s="61" t="s">
        <v>457</v>
      </c>
      <c r="C40" s="205">
        <v>2021</v>
      </c>
      <c r="D40" s="205">
        <v>2021</v>
      </c>
      <c r="E40" s="60"/>
      <c r="F40" s="60"/>
      <c r="G40" s="205">
        <v>2021</v>
      </c>
      <c r="H40" s="205">
        <v>2021</v>
      </c>
      <c r="I40" s="173" t="s">
        <v>559</v>
      </c>
      <c r="J40" s="173" t="s">
        <v>559</v>
      </c>
      <c r="K40" s="173" t="s">
        <v>559</v>
      </c>
      <c r="L40" s="173" t="s">
        <v>559</v>
      </c>
    </row>
    <row r="41" spans="1:12" ht="63" customHeight="1" x14ac:dyDescent="0.3">
      <c r="A41" s="62" t="s">
        <v>211</v>
      </c>
      <c r="B41" s="63" t="s">
        <v>539</v>
      </c>
      <c r="C41" s="206"/>
      <c r="D41" s="206"/>
      <c r="E41" s="60"/>
      <c r="F41" s="60"/>
      <c r="G41" s="173" t="s">
        <v>559</v>
      </c>
      <c r="H41" s="173" t="s">
        <v>559</v>
      </c>
      <c r="I41" s="173" t="s">
        <v>559</v>
      </c>
      <c r="J41" s="173" t="s">
        <v>559</v>
      </c>
      <c r="K41" s="173" t="s">
        <v>559</v>
      </c>
      <c r="L41" s="173" t="s">
        <v>559</v>
      </c>
    </row>
    <row r="42" spans="1:12" ht="58.5" customHeight="1" x14ac:dyDescent="0.3">
      <c r="A42" s="62">
        <v>3</v>
      </c>
      <c r="B42" s="61" t="s">
        <v>456</v>
      </c>
      <c r="C42" s="205" t="s">
        <v>543</v>
      </c>
      <c r="D42" s="205" t="s">
        <v>543</v>
      </c>
      <c r="E42" s="60"/>
      <c r="F42" s="60"/>
      <c r="G42" s="173" t="s">
        <v>559</v>
      </c>
      <c r="H42" s="173" t="s">
        <v>559</v>
      </c>
      <c r="I42" s="173" t="s">
        <v>559</v>
      </c>
      <c r="J42" s="173" t="s">
        <v>559</v>
      </c>
      <c r="K42" s="173" t="s">
        <v>559</v>
      </c>
      <c r="L42" s="173" t="s">
        <v>559</v>
      </c>
    </row>
    <row r="43" spans="1:12" ht="34.5" customHeight="1" x14ac:dyDescent="0.3">
      <c r="A43" s="62" t="s">
        <v>210</v>
      </c>
      <c r="B43" s="61" t="s">
        <v>208</v>
      </c>
      <c r="C43" s="205">
        <v>2021</v>
      </c>
      <c r="D43" s="205">
        <v>2021</v>
      </c>
      <c r="E43" s="60"/>
      <c r="F43" s="60"/>
      <c r="G43" s="205">
        <v>2021</v>
      </c>
      <c r="H43" s="205">
        <v>2021</v>
      </c>
      <c r="I43" s="173" t="s">
        <v>559</v>
      </c>
      <c r="J43" s="173" t="s">
        <v>559</v>
      </c>
      <c r="K43" s="173" t="s">
        <v>559</v>
      </c>
      <c r="L43" s="173" t="s">
        <v>559</v>
      </c>
    </row>
    <row r="44" spans="1:12" ht="24.75" customHeight="1" x14ac:dyDescent="0.3">
      <c r="A44" s="62" t="s">
        <v>209</v>
      </c>
      <c r="B44" s="61" t="s">
        <v>206</v>
      </c>
      <c r="C44" s="205" t="s">
        <v>543</v>
      </c>
      <c r="D44" s="205" t="s">
        <v>543</v>
      </c>
      <c r="E44" s="60"/>
      <c r="F44" s="60"/>
      <c r="G44" s="173" t="s">
        <v>559</v>
      </c>
      <c r="H44" s="173" t="s">
        <v>559</v>
      </c>
      <c r="I44" s="173" t="s">
        <v>559</v>
      </c>
      <c r="J44" s="173" t="s">
        <v>559</v>
      </c>
      <c r="K44" s="173" t="s">
        <v>559</v>
      </c>
      <c r="L44" s="173" t="s">
        <v>559</v>
      </c>
    </row>
    <row r="45" spans="1:12" ht="90.75" customHeight="1" x14ac:dyDescent="0.3">
      <c r="A45" s="62" t="s">
        <v>207</v>
      </c>
      <c r="B45" s="61" t="s">
        <v>461</v>
      </c>
      <c r="C45" s="205" t="s">
        <v>543</v>
      </c>
      <c r="D45" s="205" t="s">
        <v>543</v>
      </c>
      <c r="E45" s="60"/>
      <c r="F45" s="60"/>
      <c r="G45" s="173" t="s">
        <v>559</v>
      </c>
      <c r="H45" s="173" t="s">
        <v>559</v>
      </c>
      <c r="I45" s="173" t="s">
        <v>559</v>
      </c>
      <c r="J45" s="173" t="s">
        <v>559</v>
      </c>
      <c r="K45" s="173" t="s">
        <v>559</v>
      </c>
      <c r="L45" s="173" t="s">
        <v>559</v>
      </c>
    </row>
    <row r="46" spans="1:12" ht="167.25" customHeight="1" x14ac:dyDescent="0.3">
      <c r="A46" s="62" t="s">
        <v>205</v>
      </c>
      <c r="B46" s="61" t="s">
        <v>459</v>
      </c>
      <c r="C46" s="205" t="s">
        <v>543</v>
      </c>
      <c r="D46" s="205" t="s">
        <v>543</v>
      </c>
      <c r="E46" s="60"/>
      <c r="F46" s="60"/>
      <c r="G46" s="173" t="s">
        <v>559</v>
      </c>
      <c r="H46" s="173" t="s">
        <v>559</v>
      </c>
      <c r="I46" s="173" t="s">
        <v>559</v>
      </c>
      <c r="J46" s="173" t="s">
        <v>559</v>
      </c>
      <c r="K46" s="173" t="s">
        <v>559</v>
      </c>
      <c r="L46" s="173" t="s">
        <v>559</v>
      </c>
    </row>
    <row r="47" spans="1:12" ht="30.75" customHeight="1" x14ac:dyDescent="0.3">
      <c r="A47" s="62" t="s">
        <v>203</v>
      </c>
      <c r="B47" s="61" t="s">
        <v>204</v>
      </c>
      <c r="C47" s="205" t="s">
        <v>543</v>
      </c>
      <c r="D47" s="205" t="s">
        <v>543</v>
      </c>
      <c r="E47" s="60"/>
      <c r="F47" s="60"/>
      <c r="G47" s="173" t="s">
        <v>559</v>
      </c>
      <c r="H47" s="173" t="s">
        <v>559</v>
      </c>
      <c r="I47" s="173" t="s">
        <v>559</v>
      </c>
      <c r="J47" s="173" t="s">
        <v>559</v>
      </c>
      <c r="K47" s="173" t="s">
        <v>559</v>
      </c>
      <c r="L47" s="173" t="s">
        <v>559</v>
      </c>
    </row>
    <row r="48" spans="1:12" ht="37.5" customHeight="1" x14ac:dyDescent="0.3">
      <c r="A48" s="62" t="s">
        <v>471</v>
      </c>
      <c r="B48" s="63" t="s">
        <v>202</v>
      </c>
      <c r="C48" s="206"/>
      <c r="D48" s="206"/>
      <c r="E48" s="60"/>
      <c r="F48" s="60"/>
      <c r="G48" s="173" t="s">
        <v>559</v>
      </c>
      <c r="H48" s="173" t="s">
        <v>559</v>
      </c>
      <c r="I48" s="173" t="s">
        <v>559</v>
      </c>
      <c r="J48" s="173" t="s">
        <v>559</v>
      </c>
      <c r="K48" s="173" t="s">
        <v>559</v>
      </c>
      <c r="L48" s="173" t="s">
        <v>559</v>
      </c>
    </row>
    <row r="49" spans="1:12" ht="35.25" customHeight="1" x14ac:dyDescent="0.3">
      <c r="A49" s="62">
        <v>4</v>
      </c>
      <c r="B49" s="61" t="s">
        <v>200</v>
      </c>
      <c r="C49" s="205" t="s">
        <v>543</v>
      </c>
      <c r="D49" s="205" t="s">
        <v>543</v>
      </c>
      <c r="E49" s="60"/>
      <c r="F49" s="60"/>
      <c r="G49" s="173" t="s">
        <v>559</v>
      </c>
      <c r="H49" s="173" t="s">
        <v>559</v>
      </c>
      <c r="I49" s="173" t="s">
        <v>559</v>
      </c>
      <c r="J49" s="173" t="s">
        <v>559</v>
      </c>
      <c r="K49" s="173" t="s">
        <v>559</v>
      </c>
      <c r="L49" s="173" t="s">
        <v>559</v>
      </c>
    </row>
    <row r="50" spans="1:12" ht="86.25" customHeight="1" x14ac:dyDescent="0.3">
      <c r="A50" s="62" t="s">
        <v>201</v>
      </c>
      <c r="B50" s="61" t="s">
        <v>460</v>
      </c>
      <c r="C50" s="205" t="s">
        <v>543</v>
      </c>
      <c r="D50" s="205" t="s">
        <v>543</v>
      </c>
      <c r="E50" s="60"/>
      <c r="F50" s="60"/>
      <c r="G50" s="173" t="s">
        <v>559</v>
      </c>
      <c r="H50" s="173" t="s">
        <v>559</v>
      </c>
      <c r="I50" s="173" t="s">
        <v>559</v>
      </c>
      <c r="J50" s="173" t="s">
        <v>559</v>
      </c>
      <c r="K50" s="173" t="s">
        <v>559</v>
      </c>
      <c r="L50" s="173" t="s">
        <v>559</v>
      </c>
    </row>
    <row r="51" spans="1:12" ht="77.25" customHeight="1" x14ac:dyDescent="0.3">
      <c r="A51" s="62" t="s">
        <v>199</v>
      </c>
      <c r="B51" s="61" t="s">
        <v>462</v>
      </c>
      <c r="C51" s="205" t="s">
        <v>543</v>
      </c>
      <c r="D51" s="205" t="s">
        <v>543</v>
      </c>
      <c r="E51" s="60"/>
      <c r="F51" s="60"/>
      <c r="G51" s="173" t="s">
        <v>559</v>
      </c>
      <c r="H51" s="173" t="s">
        <v>559</v>
      </c>
      <c r="I51" s="173" t="s">
        <v>559</v>
      </c>
      <c r="J51" s="173" t="s">
        <v>559</v>
      </c>
      <c r="K51" s="173" t="s">
        <v>559</v>
      </c>
      <c r="L51" s="173" t="s">
        <v>559</v>
      </c>
    </row>
    <row r="52" spans="1:12" ht="71.25" customHeight="1" x14ac:dyDescent="0.3">
      <c r="A52" s="62" t="s">
        <v>197</v>
      </c>
      <c r="B52" s="61" t="s">
        <v>198</v>
      </c>
      <c r="C52" s="205" t="s">
        <v>543</v>
      </c>
      <c r="D52" s="205" t="s">
        <v>543</v>
      </c>
      <c r="E52" s="60"/>
      <c r="F52" s="60"/>
      <c r="G52" s="173" t="s">
        <v>559</v>
      </c>
      <c r="H52" s="173" t="s">
        <v>559</v>
      </c>
      <c r="I52" s="173" t="s">
        <v>559</v>
      </c>
      <c r="J52" s="173" t="s">
        <v>559</v>
      </c>
      <c r="K52" s="173" t="s">
        <v>559</v>
      </c>
      <c r="L52" s="173" t="s">
        <v>559</v>
      </c>
    </row>
    <row r="53" spans="1:12" ht="48" customHeight="1" x14ac:dyDescent="0.3">
      <c r="A53" s="62" t="s">
        <v>195</v>
      </c>
      <c r="B53" s="124" t="s">
        <v>463</v>
      </c>
      <c r="C53" s="205" t="s">
        <v>543</v>
      </c>
      <c r="D53" s="205" t="s">
        <v>543</v>
      </c>
      <c r="E53" s="60"/>
      <c r="F53" s="60"/>
      <c r="G53" s="173" t="s">
        <v>559</v>
      </c>
      <c r="H53" s="173" t="s">
        <v>559</v>
      </c>
      <c r="I53" s="173" t="s">
        <v>559</v>
      </c>
      <c r="J53" s="173" t="s">
        <v>559</v>
      </c>
      <c r="K53" s="173" t="s">
        <v>559</v>
      </c>
      <c r="L53" s="173" t="s">
        <v>559</v>
      </c>
    </row>
    <row r="54" spans="1:12" ht="46.5" customHeight="1" x14ac:dyDescent="0.3">
      <c r="A54" s="62" t="s">
        <v>464</v>
      </c>
      <c r="B54" s="61" t="s">
        <v>196</v>
      </c>
      <c r="C54" s="205" t="s">
        <v>543</v>
      </c>
      <c r="D54" s="205" t="s">
        <v>543</v>
      </c>
      <c r="E54" s="60"/>
      <c r="F54" s="60"/>
      <c r="G54" s="173" t="s">
        <v>559</v>
      </c>
      <c r="H54" s="173" t="s">
        <v>559</v>
      </c>
      <c r="I54" s="173" t="s">
        <v>559</v>
      </c>
      <c r="J54" s="173" t="s">
        <v>559</v>
      </c>
      <c r="K54" s="173" t="s">
        <v>559</v>
      </c>
      <c r="L54" s="173"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2024-02-20T09:07:28Z</dcterms:modified>
</cp:coreProperties>
</file>