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47D0BED8-BE7D-4AD8-ABB0-650AC0A12509}" xr6:coauthVersionLast="36" xr6:coauthVersionMax="36" xr10:uidLastSave="{00000000-0000-0000-0000-000000000000}"/>
  <bookViews>
    <workbookView xWindow="0" yWindow="0" windowWidth="28800" windowHeight="116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ввод'!$A$1:$AP$64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ввод'!$A$1:$AP$64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ввод'!$A$1:$AP$64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ввод'!$A$1:$AP$64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Q50" i="10" l="1"/>
  <c r="Q52" i="10" s="1"/>
  <c r="Q51" i="10" s="1"/>
  <c r="Q43" i="10"/>
  <c r="Q35" i="10"/>
  <c r="Q30" i="10"/>
  <c r="Q24" i="10"/>
  <c r="B36" i="12"/>
  <c r="B35" i="12"/>
  <c r="B33" i="12"/>
  <c r="C25" i="5"/>
  <c r="G64" i="10" l="1"/>
  <c r="G63" i="10"/>
  <c r="G62" i="10"/>
  <c r="G61" i="10"/>
  <c r="G60" i="10"/>
  <c r="G59" i="10"/>
  <c r="G58" i="10"/>
  <c r="G57" i="10"/>
  <c r="G56" i="10"/>
  <c r="G55" i="10"/>
  <c r="G54" i="10"/>
  <c r="G53" i="10"/>
  <c r="G52" i="10"/>
  <c r="G51" i="10"/>
  <c r="G50" i="10"/>
  <c r="G49" i="10"/>
  <c r="G48" i="10"/>
  <c r="G47" i="10"/>
  <c r="G46" i="10"/>
  <c r="G45" i="10"/>
  <c r="G44" i="10"/>
  <c r="G43" i="10"/>
  <c r="G42" i="10"/>
  <c r="G41" i="10"/>
  <c r="G40" i="10"/>
  <c r="G39" i="10"/>
  <c r="G38" i="10"/>
  <c r="G37" i="10"/>
  <c r="G36" i="10"/>
  <c r="G35" i="10"/>
  <c r="G34" i="10"/>
  <c r="G33" i="10"/>
  <c r="G32" i="10"/>
  <c r="G31" i="10"/>
  <c r="G30" i="10"/>
  <c r="G29" i="10"/>
  <c r="G28" i="10"/>
  <c r="G27" i="10"/>
  <c r="G26" i="10"/>
  <c r="G25" i="10"/>
  <c r="G24" i="10"/>
  <c r="G23" i="10"/>
  <c r="H23" i="10" s="1"/>
  <c r="I23" i="10" s="1"/>
  <c r="B25" i="8" l="1"/>
  <c r="C64" i="10" l="1"/>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K48" i="8"/>
  <c r="F57" i="10" l="1"/>
  <c r="D33" i="10"/>
  <c r="F33" i="10" s="1"/>
  <c r="D27" i="10"/>
  <c r="F27" i="10" s="1"/>
  <c r="P43" i="10"/>
  <c r="O43" i="10"/>
  <c r="N43" i="10"/>
  <c r="M43" i="10"/>
  <c r="P35" i="10"/>
  <c r="O35" i="10"/>
  <c r="N35" i="10"/>
  <c r="M35" i="10"/>
  <c r="P30" i="10"/>
  <c r="O30" i="10"/>
  <c r="N30" i="10"/>
  <c r="M30" i="10"/>
  <c r="P24" i="10"/>
  <c r="O24" i="10"/>
  <c r="N24" i="10"/>
  <c r="M24" i="10"/>
  <c r="A5" i="4" l="1"/>
  <c r="K67" i="8" l="1"/>
  <c r="J67" i="8"/>
  <c r="I67" i="8"/>
  <c r="H67" i="8"/>
  <c r="G67" i="8"/>
  <c r="F67" i="8"/>
  <c r="E67" i="8"/>
  <c r="D67" i="8"/>
  <c r="C67" i="8"/>
  <c r="F35" i="10" l="1"/>
  <c r="F24" i="10"/>
  <c r="D25" i="10"/>
  <c r="AP25" i="10" s="1"/>
  <c r="D26" i="10"/>
  <c r="AP26" i="10" s="1"/>
  <c r="D28" i="10"/>
  <c r="AP28" i="10" s="1"/>
  <c r="D29" i="10"/>
  <c r="AP29" i="10" s="1"/>
  <c r="D31" i="10"/>
  <c r="AP31" i="10" s="1"/>
  <c r="D32" i="10"/>
  <c r="AP33" i="10"/>
  <c r="D34" i="10"/>
  <c r="AP34" i="10" s="1"/>
  <c r="D36" i="10"/>
  <c r="AP36" i="10" s="1"/>
  <c r="D37" i="10"/>
  <c r="AP37" i="10" s="1"/>
  <c r="D38" i="10"/>
  <c r="AP38" i="10" s="1"/>
  <c r="D39" i="10"/>
  <c r="AP39" i="10" s="1"/>
  <c r="D40" i="10"/>
  <c r="AP40" i="10" s="1"/>
  <c r="D41" i="10"/>
  <c r="AP41" i="10" s="1"/>
  <c r="D42" i="10"/>
  <c r="AP42" i="10" s="1"/>
  <c r="D44" i="10"/>
  <c r="AP44" i="10" s="1"/>
  <c r="D45" i="10"/>
  <c r="AP45" i="10" s="1"/>
  <c r="D46" i="10"/>
  <c r="AP46" i="10" s="1"/>
  <c r="D47" i="10"/>
  <c r="AP47" i="10" s="1"/>
  <c r="D48" i="10"/>
  <c r="AP48" i="10" s="1"/>
  <c r="D49" i="10"/>
  <c r="AP49" i="10" s="1"/>
  <c r="D53" i="10"/>
  <c r="AP53" i="10" s="1"/>
  <c r="D54" i="10"/>
  <c r="AP54" i="10" s="1"/>
  <c r="D55" i="10"/>
  <c r="AP55" i="10" s="1"/>
  <c r="D56" i="10"/>
  <c r="AP56" i="10" s="1"/>
  <c r="D58" i="10"/>
  <c r="AP58" i="10" s="1"/>
  <c r="D59" i="10"/>
  <c r="AP59" i="10" s="1"/>
  <c r="D60" i="10"/>
  <c r="AP60" i="10" s="1"/>
  <c r="D61" i="10"/>
  <c r="AP61" i="10" s="1"/>
  <c r="D62" i="10"/>
  <c r="AP62" i="10" s="1"/>
  <c r="D63" i="10"/>
  <c r="AP63" i="10" s="1"/>
  <c r="D64" i="10"/>
  <c r="AP64" i="10" s="1"/>
  <c r="E35" i="10"/>
  <c r="D35" i="10"/>
  <c r="AP35" i="10" s="1"/>
  <c r="AP32" i="10" l="1"/>
  <c r="F32" i="10"/>
  <c r="AP57" i="10"/>
  <c r="I43" i="10"/>
  <c r="I35" i="10"/>
  <c r="I30" i="10"/>
  <c r="I24" i="10"/>
  <c r="E32" i="10" l="1"/>
  <c r="AP27" i="10"/>
  <c r="AO27" i="10"/>
  <c r="AO64" i="10"/>
  <c r="AO63" i="10"/>
  <c r="AO62" i="10"/>
  <c r="AO61" i="10"/>
  <c r="AO60" i="10"/>
  <c r="AO59" i="10"/>
  <c r="AO58" i="10"/>
  <c r="AO57" i="10"/>
  <c r="AO56" i="10"/>
  <c r="AO55" i="10"/>
  <c r="AO54" i="10"/>
  <c r="AO53" i="10"/>
  <c r="AO52" i="10"/>
  <c r="AO51" i="10"/>
  <c r="AO50" i="10"/>
  <c r="AO49" i="10"/>
  <c r="AO48" i="10"/>
  <c r="AO47" i="10"/>
  <c r="AO46" i="10"/>
  <c r="AO45" i="10"/>
  <c r="AO44" i="10"/>
  <c r="AN43" i="10"/>
  <c r="AM43" i="10"/>
  <c r="AL43" i="10"/>
  <c r="AK43" i="10"/>
  <c r="AJ43" i="10"/>
  <c r="AI43" i="10"/>
  <c r="AH43" i="10"/>
  <c r="AG43" i="10"/>
  <c r="AF43" i="10"/>
  <c r="AE43" i="10"/>
  <c r="AD43" i="10"/>
  <c r="AC43" i="10"/>
  <c r="AB43" i="10"/>
  <c r="AA43" i="10"/>
  <c r="Z43" i="10"/>
  <c r="Y43" i="10"/>
  <c r="X43" i="10"/>
  <c r="W43" i="10"/>
  <c r="V43" i="10"/>
  <c r="U43" i="10"/>
  <c r="T43" i="10"/>
  <c r="R43" i="10"/>
  <c r="L43" i="10"/>
  <c r="K43" i="10"/>
  <c r="J43" i="10"/>
  <c r="H43" i="10"/>
  <c r="AO42" i="10"/>
  <c r="AO41" i="10"/>
  <c r="AO40" i="10"/>
  <c r="AO39" i="10"/>
  <c r="AO38" i="10"/>
  <c r="AO37" i="10"/>
  <c r="AO36" i="10"/>
  <c r="AN35" i="10"/>
  <c r="AM35" i="10"/>
  <c r="AL35" i="10"/>
  <c r="AK35" i="10"/>
  <c r="AJ35" i="10"/>
  <c r="AI35" i="10"/>
  <c r="AH35" i="10"/>
  <c r="AG35" i="10"/>
  <c r="AF35" i="10"/>
  <c r="AE35" i="10"/>
  <c r="AD35" i="10"/>
  <c r="AC35" i="10"/>
  <c r="AB35" i="10"/>
  <c r="AA35" i="10"/>
  <c r="Z35" i="10"/>
  <c r="Y35" i="10"/>
  <c r="X35" i="10"/>
  <c r="W35" i="10"/>
  <c r="V35" i="10"/>
  <c r="U35" i="10"/>
  <c r="T35" i="10"/>
  <c r="S35" i="10"/>
  <c r="R35" i="10"/>
  <c r="L35" i="10"/>
  <c r="K35" i="10"/>
  <c r="J35" i="10"/>
  <c r="H35" i="10"/>
  <c r="AO34" i="10"/>
  <c r="AO33" i="10"/>
  <c r="AO32" i="10"/>
  <c r="AO31" i="10"/>
  <c r="AN30" i="10"/>
  <c r="AM30" i="10"/>
  <c r="AL30" i="10"/>
  <c r="AK30" i="10"/>
  <c r="AJ30" i="10"/>
  <c r="AI30" i="10"/>
  <c r="AH30" i="10"/>
  <c r="AG30" i="10"/>
  <c r="AF30" i="10"/>
  <c r="AE30" i="10"/>
  <c r="AD30" i="10"/>
  <c r="AC30" i="10"/>
  <c r="AB30" i="10"/>
  <c r="AA30" i="10"/>
  <c r="Z30" i="10"/>
  <c r="Y30" i="10"/>
  <c r="X30" i="10"/>
  <c r="W30" i="10"/>
  <c r="V30" i="10"/>
  <c r="U30" i="10"/>
  <c r="T30" i="10"/>
  <c r="S30" i="10"/>
  <c r="R30" i="10"/>
  <c r="L30" i="10"/>
  <c r="K30" i="10"/>
  <c r="J30" i="10"/>
  <c r="AO29" i="10"/>
  <c r="AO28" i="10"/>
  <c r="AO26" i="10"/>
  <c r="AO25" i="10"/>
  <c r="AN24" i="10"/>
  <c r="AM24" i="10"/>
  <c r="AL24" i="10"/>
  <c r="AK24" i="10"/>
  <c r="AJ24" i="10"/>
  <c r="AI24" i="10"/>
  <c r="AH24" i="10"/>
  <c r="AG24" i="10"/>
  <c r="AF24" i="10"/>
  <c r="AE24" i="10"/>
  <c r="AD24" i="10"/>
  <c r="AC24" i="10"/>
  <c r="AB24" i="10"/>
  <c r="AA24" i="10"/>
  <c r="Z24" i="10"/>
  <c r="Y24" i="10"/>
  <c r="X24" i="10"/>
  <c r="W24" i="10"/>
  <c r="V24" i="10"/>
  <c r="U24" i="10"/>
  <c r="T24" i="10"/>
  <c r="S24" i="10"/>
  <c r="D24" i="10" s="1"/>
  <c r="R24" i="10"/>
  <c r="L24" i="10"/>
  <c r="K24" i="10"/>
  <c r="J24" i="10"/>
  <c r="H24" i="10"/>
  <c r="S50" i="10" l="1"/>
  <c r="D30" i="10"/>
  <c r="AO24" i="10"/>
  <c r="AO43" i="10"/>
  <c r="AO35" i="10"/>
  <c r="AO30" i="10"/>
  <c r="F30" i="10" l="1"/>
  <c r="AP30" i="10"/>
  <c r="C49" i="1"/>
  <c r="B27" i="12"/>
  <c r="D50" i="10"/>
  <c r="S52" i="10"/>
  <c r="S51" i="10" s="1"/>
  <c r="S43" i="10"/>
  <c r="AP24" i="10"/>
  <c r="B59" i="8" s="1"/>
  <c r="B67" i="8" s="1"/>
  <c r="C48" i="1"/>
  <c r="B23" i="12"/>
  <c r="C22" i="5"/>
  <c r="C23" i="5" s="1"/>
  <c r="F50" i="10" l="1"/>
  <c r="D43" i="10"/>
  <c r="AP50" i="10"/>
  <c r="F43" i="10" l="1"/>
  <c r="D52" i="10"/>
  <c r="AP43" i="10"/>
  <c r="E15" i="4"/>
  <c r="E9" i="4"/>
  <c r="D51" i="10" l="1"/>
  <c r="AP51" i="10" s="1"/>
  <c r="F52" i="10"/>
  <c r="F51" i="10" s="1"/>
  <c r="AP52" i="10"/>
  <c r="A4" i="10"/>
  <c r="B36" i="8" l="1"/>
  <c r="B82" i="8"/>
  <c r="E76" i="8" l="1"/>
  <c r="G76" i="8"/>
  <c r="D76" i="8"/>
  <c r="F76" i="8"/>
  <c r="H76" i="8"/>
  <c r="C76" i="8" l="1"/>
  <c r="I76" i="8"/>
  <c r="B76" i="8" l="1"/>
  <c r="J76" i="8"/>
  <c r="K76" i="8" l="1"/>
  <c r="B43" i="12" l="1"/>
  <c r="B23" i="10"/>
  <c r="C23" i="10" s="1"/>
  <c r="D23" i="10" s="1"/>
  <c r="E23" i="10" s="1"/>
  <c r="F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5" i="12" l="1"/>
  <c r="A5" i="8"/>
  <c r="B25" i="12" l="1"/>
  <c r="B22" i="12"/>
  <c r="A15" i="8" l="1"/>
  <c r="A12" i="8"/>
  <c r="A9" i="8"/>
  <c r="C91" i="8"/>
  <c r="D91" i="8" s="1"/>
  <c r="E91" i="8" s="1"/>
  <c r="F91" i="8" s="1"/>
  <c r="G91" i="8" s="1"/>
  <c r="H91" i="8" s="1"/>
  <c r="I91" i="8" s="1"/>
  <c r="J91" i="8" s="1"/>
  <c r="K91" i="8" s="1"/>
  <c r="B74" i="8"/>
  <c r="B60" i="8"/>
  <c r="C58" i="8"/>
  <c r="C74" i="8" s="1"/>
  <c r="B52" i="8"/>
  <c r="B49" i="8"/>
  <c r="B47" i="8"/>
  <c r="B45" i="8"/>
  <c r="A7" i="8"/>
  <c r="C73" i="8" l="1"/>
  <c r="B73" i="8"/>
  <c r="C49" i="8"/>
  <c r="D49" i="8" s="1"/>
  <c r="C47" i="8"/>
  <c r="C52" i="8"/>
  <c r="B46" i="8"/>
  <c r="D58" i="8"/>
  <c r="C85" i="8"/>
  <c r="B85" i="8"/>
  <c r="C60" i="8" l="1"/>
  <c r="B56" i="8"/>
  <c r="B69" i="8" s="1"/>
  <c r="B77" i="8" s="1"/>
  <c r="E58" i="8"/>
  <c r="D74" i="8"/>
  <c r="D52" i="8"/>
  <c r="D47" i="8"/>
  <c r="E73" i="8" l="1"/>
  <c r="D73" i="8"/>
  <c r="D85" i="8" s="1"/>
  <c r="E49" i="8"/>
  <c r="D60" i="8"/>
  <c r="E74" i="8"/>
  <c r="F58" i="8"/>
  <c r="E52" i="8"/>
  <c r="E47" i="8"/>
  <c r="C53" i="8"/>
  <c r="F49" i="8" l="1"/>
  <c r="D53" i="8"/>
  <c r="E85" i="8"/>
  <c r="E60" i="8"/>
  <c r="G58" i="8"/>
  <c r="F74" i="8"/>
  <c r="F52" i="8"/>
  <c r="F47" i="8"/>
  <c r="F73" i="8" l="1"/>
  <c r="G49" i="8"/>
  <c r="F60" i="8"/>
  <c r="E53" i="8"/>
  <c r="G74" i="8"/>
  <c r="H58" i="8"/>
  <c r="G52" i="8"/>
  <c r="G47" i="8"/>
  <c r="C82" i="8"/>
  <c r="C56" i="8"/>
  <c r="C69" i="8" s="1"/>
  <c r="F85" i="8"/>
  <c r="G73" i="8" l="1"/>
  <c r="G85" i="8" s="1"/>
  <c r="H49" i="8"/>
  <c r="G60" i="8"/>
  <c r="I58" i="8"/>
  <c r="H74" i="8"/>
  <c r="H52" i="8"/>
  <c r="H47" i="8"/>
  <c r="H60" i="8" s="1"/>
  <c r="C77" i="8"/>
  <c r="D82" i="8"/>
  <c r="D56" i="8"/>
  <c r="D69" i="8" s="1"/>
  <c r="H73" i="8" l="1"/>
  <c r="H85" i="8" s="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G26" i="8"/>
  <c r="F90" i="8"/>
  <c r="E90" i="8"/>
  <c r="G90" i="8"/>
  <c r="J90" i="8"/>
  <c r="G27" i="8" l="1"/>
</calcChain>
</file>

<file path=xl/sharedStrings.xml><?xml version="1.0" encoding="utf-8"?>
<sst xmlns="http://schemas.openxmlformats.org/spreadsheetml/2006/main" count="1210" uniqueCount="590">
  <si>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</si>
  <si>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</si>
  <si>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</si>
  <si>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</si>
  <si>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</si>
  <si>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</si>
  <si>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</si>
  <si>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</si>
  <si>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</si>
  <si>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</si>
  <si>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</si>
  <si>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</si>
  <si>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</si>
  <si>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</si>
  <si>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</si>
  <si>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</si>
  <si>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</si>
  <si>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</si>
  <si>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</si>
  <si>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</si>
  <si>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</si>
  <si>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</si>
  <si>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</si>
  <si>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</si>
  <si>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</si>
  <si>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</si>
  <si>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</si>
  <si>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</si>
  <si>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</si>
  <si>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</si>
  <si>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</si>
  <si>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</si>
  <si>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</si>
  <si>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</si>
  <si>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</si>
  <si>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</si>
  <si>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</si>
  <si>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</si>
  <si>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</si>
  <si>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</si>
  <si>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</si>
  <si>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</si>
  <si>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</si>
  <si>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</si>
  <si>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</si>
  <si>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</si>
  <si>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</si>
  <si>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</si>
  <si>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</si>
  <si>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</si>
  <si>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</si>
  <si>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</si>
  <si>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</si>
  <si>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</si>
  <si>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</si>
  <si>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</si>
  <si>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</si>
  <si>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</si>
  <si>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</si>
  <si>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</si>
  <si>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</si>
  <si>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</si>
  <si>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</si>
  <si>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</si>
  <si>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</si>
  <si>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</si>
  <si>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</si>
  <si>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</si>
  <si>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</si>
  <si>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</si>
  <si>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</si>
  <si>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</si>
  <si>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</si>
  <si>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</si>
  <si>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</si>
  <si>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</si>
  <si>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</si>
  <si>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</si>
  <si>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</si>
  <si>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</si>
  <si>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</si>
  <si>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</si>
  <si>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</si>
  <si>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</si>
  <si>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</si>
  <si>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</si>
  <si>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</si>
  <si>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</si>
  <si>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</si>
  <si>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</si>
  <si>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</si>
  <si>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</si>
  <si>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</si>
  <si>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</si>
  <si>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</si>
  <si>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</si>
  <si>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</si>
  <si>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</si>
  <si>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</si>
  <si>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</si>
  <si>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</si>
  <si>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</si>
  <si>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</si>
  <si>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</si>
  <si>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</si>
  <si>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</si>
  <si>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</si>
  <si>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</si>
  <si>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</si>
  <si>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</si>
  <si>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</si>
  <si>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</si>
  <si>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</si>
  <si>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</si>
  <si>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</si>
  <si>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</si>
  <si>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</si>
  <si>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</si>
  <si>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</si>
  <si>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</si>
  <si>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</si>
  <si>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</si>
  <si>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</si>
  <si>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</si>
  <si>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</si>
  <si>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</si>
  <si>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</si>
  <si>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</si>
  <si>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</si>
  <si>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</si>
  <si>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</si>
  <si>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</si>
  <si>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</si>
  <si>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</si>
  <si>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</si>
  <si>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</si>
  <si>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</si>
  <si>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</si>
  <si>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</si>
  <si>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</si>
  <si>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</si>
  <si>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</si>
  <si>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</si>
  <si>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</si>
  <si>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</si>
  <si>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</si>
  <si>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</si>
  <si>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</si>
  <si>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</si>
  <si>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</si>
  <si>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</si>
  <si>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</si>
  <si>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</si>
  <si>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</si>
  <si>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</si>
  <si>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</si>
  <si>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</si>
  <si>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</si>
  <si>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</si>
  <si>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</si>
  <si>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</si>
  <si>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</si>
  <si>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</si>
  <si>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</si>
  <si>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</si>
  <si>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</si>
  <si>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</si>
  <si>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</si>
  <si>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</si>
  <si>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</si>
  <si>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</si>
  <si>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</si>
  <si>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</si>
  <si>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</si>
  <si>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</si>
  <si>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</si>
  <si>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</si>
  <si>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</si>
  <si>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</si>
  <si>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</si>
  <si>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</si>
  <si>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</si>
  <si>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</si>
  <si>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</si>
  <si>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</si>
  <si>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</si>
  <si>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</si>
  <si>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</si>
  <si>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</si>
  <si>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</si>
  <si>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</si>
  <si>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</si>
  <si>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</si>
  <si>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</si>
  <si>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</si>
  <si>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</si>
  <si>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</si>
  <si>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</si>
  <si>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</si>
  <si>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</si>
  <si>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</si>
  <si>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</si>
  <si>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</si>
  <si>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</si>
  <si>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</si>
  <si>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</si>
  <si>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</si>
  <si>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</si>
  <si>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</si>
  <si>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</si>
  <si>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</si>
  <si>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</si>
  <si>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</si>
  <si>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</si>
  <si>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</si>
  <si>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</si>
  <si>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</si>
  <si>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</si>
  <si>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</si>
  <si>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</si>
  <si>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</si>
  <si>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</si>
  <si>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</si>
  <si>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</si>
  <si>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</si>
  <si>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</si>
  <si>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</si>
  <si>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</si>
  <si>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</si>
  <si>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</si>
  <si>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</si>
  <si>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</si>
  <si>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</si>
  <si>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</si>
  <si>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</si>
  <si>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</si>
  <si>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</si>
  <si>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</si>
  <si>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</si>
  <si>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</si>
  <si>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</si>
  <si>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</si>
  <si>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</si>
  <si>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</si>
  <si>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</si>
  <si>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</si>
  <si>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</si>
  <si>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</si>
  <si>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</si>
  <si>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</si>
  <si>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</si>
  <si>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</si>
  <si>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</si>
  <si>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</si>
  <si>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</si>
  <si>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</si>
  <si>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</si>
  <si>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</si>
  <si>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</si>
  <si>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</si>
  <si>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</si>
  <si>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</si>
  <si>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</si>
  <si>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</si>
  <si>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</si>
  <si>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</si>
  <si>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</si>
  <si>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</si>
  <si>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</si>
  <si>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</si>
  <si>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</si>
  <si>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</si>
  <si>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</si>
  <si>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</si>
  <si>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</si>
  <si>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</si>
  <si>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</si>
  <si>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</si>
  <si>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</si>
  <si>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</si>
  <si>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</si>
  <si>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</si>
  <si>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</si>
  <si>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</si>
  <si>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</si>
  <si>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</si>
  <si>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</si>
  <si>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</si>
  <si>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</si>
  <si>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</si>
  <si>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</si>
  <si>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</si>
  <si>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</si>
  <si>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</si>
  <si>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</si>
  <si>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</si>
  <si>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</si>
  <si>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</si>
  <si>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</si>
  <si>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</si>
  <si>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</si>
  <si>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</si>
  <si>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</si>
  <si>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</si>
  <si>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</si>
  <si>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</si>
  <si>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</si>
  <si>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</si>
  <si>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</si>
  <si>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</si>
  <si>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</si>
  <si>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</si>
  <si>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</si>
  <si>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</si>
  <si>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</si>
  <si>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</si>
  <si>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</si>
  <si>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</si>
  <si>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</si>
  <si>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</si>
  <si>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</si>
  <si>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</si>
  <si>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</si>
  <si>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</si>
  <si>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</si>
  <si>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</si>
  <si>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</si>
  <si>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</si>
  <si>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</si>
  <si>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</si>
  <si>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</si>
  <si>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</si>
  <si>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</si>
  <si>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</si>
  <si>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</si>
  <si>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</si>
  <si>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</si>
  <si>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</si>
  <si>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</si>
  <si>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</si>
  <si>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</si>
  <si>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</si>
  <si>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</si>
  <si>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</si>
  <si>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</si>
  <si>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</si>
  <si>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</si>
  <si>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</si>
  <si>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</si>
  <si>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</si>
  <si>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</si>
  <si>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</si>
  <si>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</si>
  <si>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</si>
  <si>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</si>
  <si>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</si>
  <si>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</si>
  <si>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</si>
  <si>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</si>
  <si>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</si>
  <si>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</si>
  <si>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</si>
  <si>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</si>
  <si>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</si>
  <si>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</si>
  <si>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</si>
  <si>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</si>
  <si>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</si>
  <si>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</si>
  <si>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</si>
  <si>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</si>
  <si>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</si>
  <si>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</si>
  <si>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</si>
  <si>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</si>
  <si>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</si>
  <si>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</si>
  <si>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</si>
  <si>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</si>
  <si>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</si>
  <si>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</si>
  <si>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</si>
  <si>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</si>
  <si>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</si>
  <si>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</si>
  <si>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</si>
  <si>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</si>
  <si>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</si>
  <si>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</si>
  <si>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</si>
  <si>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</si>
  <si>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</si>
  <si>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</si>
  <si>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</si>
  <si>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</si>
  <si>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</si>
  <si>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</si>
  <si>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</si>
  <si>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</si>
  <si>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</si>
  <si>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</si>
  <si>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</si>
  <si>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</si>
  <si>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</si>
  <si>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</si>
  <si>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</si>
  <si>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</si>
  <si>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</si>
  <si>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</si>
  <si>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</si>
  <si>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</si>
  <si>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</si>
  <si>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</si>
  <si>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</si>
  <si>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</si>
  <si>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</si>
  <si>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</si>
  <si>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</si>
  <si>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</si>
  <si>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</si>
  <si>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</si>
  <si>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</si>
  <si>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</si>
  <si>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</si>
  <si>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</si>
  <si>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</si>
  <si>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</si>
  <si>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</si>
  <si>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</si>
  <si>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</si>
  <si>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</si>
  <si>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</si>
  <si>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</si>
  <si>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</si>
  <si>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</si>
  <si>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</si>
  <si>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</si>
  <si>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</si>
  <si>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</si>
  <si>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</si>
  <si>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</si>
  <si>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</si>
  <si>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</si>
  <si>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</si>
  <si>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</si>
  <si>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</si>
  <si>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</si>
  <si>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</si>
  <si>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</si>
  <si>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</si>
  <si>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</si>
  <si>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</si>
  <si>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</si>
  <si>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</si>
  <si>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</si>
  <si>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</si>
  <si>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</si>
  <si>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</si>
  <si>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</si>
  <si>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</si>
  <si>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</si>
  <si>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</si>
  <si>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</si>
  <si>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</si>
  <si>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</si>
  <si>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</si>
  <si>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</si>
  <si>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</si>
  <si>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</si>
  <si>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</si>
  <si>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</si>
  <si>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</si>
  <si>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</si>
  <si>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</si>
  <si>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</si>
  <si>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</si>
  <si>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</si>
  <si>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</si>
  <si>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</si>
  <si>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</si>
  <si>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</si>
  <si>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</si>
  <si>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</si>
  <si>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</si>
  <si>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</si>
  <si>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</si>
  <si>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</si>
  <si>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</si>
  <si>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</si>
  <si>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</si>
  <si>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</si>
  <si>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</si>
  <si>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</si>
  <si>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</si>
  <si>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</si>
  <si>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</si>
  <si>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</si>
  <si>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</si>
  <si>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</si>
  <si>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</si>
  <si>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</si>
  <si>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</si>
  <si>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</si>
  <si>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</si>
  <si>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</si>
  <si>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</si>
  <si>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</si>
  <si>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</si>
  <si>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</si>
  <si>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</si>
  <si>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</si>
  <si>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</si>
  <si>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</si>
  <si>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</si>
  <si>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</si>
  <si>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</si>
  <si>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</si>
  <si>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</si>
  <si>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</si>
  <si>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</si>
  <si>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</si>
  <si>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</si>
  <si>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</si>
  <si>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</si>
  <si>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</si>
  <si>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</si>
  <si>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</si>
  <si>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</si>
  <si>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</si>
  <si>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</si>
  <si>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</si>
  <si>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</si>
  <si>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</si>
  <si>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</si>
  <si>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</si>
  <si>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</si>
  <si>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</si>
  <si>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</si>
  <si>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</si>
  <si>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</si>
  <si>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</si>
  <si>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</si>
  <si>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</si>
  <si>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</si>
  <si>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</si>
  <si>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</si>
  <si>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</si>
  <si>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</si>
  <si>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</si>
  <si>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</si>
  <si>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</si>
  <si>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</si>
  <si>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</si>
  <si>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</si>
  <si>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</si>
  <si>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</si>
  <si>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</si>
  <si>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</si>
  <si>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</si>
  <si>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</si>
  <si>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смета</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</si>
  <si>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</si>
  <si>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</si>
  <si>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</si>
  <si>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</si>
  <si>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</si>
  <si>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</si>
  <si>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</si>
  <si>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</si>
  <si>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Да</t>
  </si>
  <si>
    <t>H_KGK_02</t>
  </si>
  <si>
    <t>Прочие инвестиционные проекты</t>
  </si>
  <si>
    <t>не относится</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</si>
  <si>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</si>
  <si>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</si>
  <si>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</si>
  <si>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</si>
  <si>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</si>
  <si>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</si>
  <si>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</si>
  <si>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ГО "Город Калининград"</t>
  </si>
  <si>
    <t>K_KGK_01</t>
  </si>
  <si>
    <t>Техническое перевооружение установки постоянного тока (инв. №36656)</t>
  </si>
  <si>
    <t>обеспечение надежности и устойчивости работы электроборудования ТЭЦ в нормальном и аварийном режимах</t>
  </si>
  <si>
    <t>Замена аккумуляторной батареи, подзарядного агрегата, щита постоянного тока</t>
  </si>
  <si>
    <t>Обеспечение работоспособного состояния системы оперативного тока для оперативного управления оборудованием, действующими защитами электрооборудования, котлов и  агрегатов, схемы АВР собственных нужд электростанции и насосного оборудования.</t>
  </si>
  <si>
    <t>по состоянию на 01.01.2021</t>
  </si>
  <si>
    <t>выполнено</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</si>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</sst>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4"/>
      <name val="Times New Roman"/>
      <family val="1"/>
      <charset val="204"/>
    </font>
    <font>
      <b/>
      <u/>
      <sz val="12"/>
      <name val="Times New Roman"/>
      <family val="1"/>
      <charset val="204"/>
    </font>
    <font>
      <sz val="11"/>
      <color indexed="2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cellStyleXfs>
  <cellXfs count="37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0" fontId="11" fillId="0" borderId="1" xfId="1" applyFont="1" applyBorder="1" applyAlignment="1">
      <alignment horizontal="left" vertical="center" wrapText="1"/>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top" wrapText="1"/>
    </xf>
    <xf numFmtId="0" fontId="36" fillId="0" borderId="1" xfId="1" applyFont="1" applyBorder="1" applyAlignment="1">
      <alignment horizontal="left" vertical="top"/>
    </xf>
    <xf numFmtId="4" fontId="40" fillId="0" borderId="1" xfId="1" applyNumberFormat="1" applyFont="1" applyBorder="1" applyAlignment="1">
      <alignment horizontal="left" vertical="center"/>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Border="1" applyAlignment="1">
      <alignment horizontal="center" vertical="center" wrapText="1"/>
    </xf>
    <xf numFmtId="0" fontId="11" fillId="0" borderId="1" xfId="1" applyFont="1" applyBorder="1" applyAlignment="1">
      <alignment vertical="center" wrapText="1"/>
    </xf>
    <xf numFmtId="0" fontId="42" fillId="0" borderId="1" xfId="2" applyFont="1" applyBorder="1" applyAlignment="1">
      <alignment vertical="top" wrapText="1"/>
    </xf>
    <xf numFmtId="0" fontId="11" fillId="0" borderId="1" xfId="2" applyBorder="1" applyAlignment="1">
      <alignment horizontal="center" vertical="top" wrapText="1"/>
    </xf>
    <xf numFmtId="1" fontId="11" fillId="0" borderId="1" xfId="2" applyNumberFormat="1" applyBorder="1" applyAlignment="1">
      <alignment horizontal="center" vertical="center" wrapText="1"/>
    </xf>
    <xf numFmtId="14" fontId="11" fillId="0" borderId="1" xfId="2" applyNumberFormat="1" applyBorder="1" applyAlignment="1">
      <alignment horizontal="center" vertical="center" wrapText="1"/>
    </xf>
    <xf numFmtId="14" fontId="11" fillId="0" borderId="1" xfId="2" applyNumberFormat="1" applyBorder="1"/>
    <xf numFmtId="0" fontId="11" fillId="0" borderId="1" xfId="1" applyFont="1" applyFill="1" applyBorder="1" applyAlignment="1">
      <alignment vertical="center" wrapText="1"/>
    </xf>
    <xf numFmtId="167" fontId="70" fillId="0" borderId="0" xfId="67" applyNumberFormat="1" applyFont="1" applyAlignment="1">
      <alignment horizontal="center" vertical="center"/>
    </xf>
    <xf numFmtId="0" fontId="42" fillId="0" borderId="1" xfId="2" applyFont="1" applyBorder="1" applyAlignment="1">
      <alignment horizontal="center" vertical="center" wrapText="1"/>
    </xf>
    <xf numFmtId="0" fontId="11" fillId="0" borderId="0" xfId="2"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5" xfId="2" applyFont="1" applyBorder="1" applyAlignment="1">
      <alignment horizontal="center" vertical="center"/>
    </xf>
    <xf numFmtId="0" fontId="42" fillId="0" borderId="0" xfId="2" applyFont="1" applyBorder="1" applyAlignment="1">
      <alignment horizontal="center" vertical="center"/>
    </xf>
    <xf numFmtId="0" fontId="42" fillId="0" borderId="48" xfId="2" applyFont="1" applyBorder="1" applyAlignment="1">
      <alignment horizontal="center" vertical="center"/>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6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2/!&#1055;&#1077;&#1088;&#1074;&#1080;&#1095;&#1085;&#1086;&#1077;%20&#1047;&#1072;&#1103;&#1074;&#1083;&#1077;&#1085;&#1080;&#1077;%20&#1085;&#1072;%20&#1082;&#1086;&#1088;&#1088;&#1077;&#1082;&#1090;&#1080;&#1088;&#1086;&#1074;&#1082;&#1091;%20-%2015.01.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61" t="s">
        <v>588</v>
      </c>
      <c r="B5" s="261"/>
      <c r="C5" s="261"/>
      <c r="D5" s="126"/>
      <c r="E5" s="126"/>
      <c r="F5" s="126"/>
      <c r="G5" s="126"/>
      <c r="H5" s="126"/>
      <c r="I5" s="126"/>
      <c r="J5" s="126"/>
    </row>
    <row r="6" spans="1:22" s="8" customFormat="1" ht="18" x14ac:dyDescent="0.35">
      <c r="A6" s="12"/>
      <c r="H6" s="11"/>
    </row>
    <row r="7" spans="1:22" s="8" customFormat="1" ht="17.399999999999999" x14ac:dyDescent="0.25">
      <c r="A7" s="265" t="s">
        <v>10</v>
      </c>
      <c r="B7" s="265"/>
      <c r="C7" s="265"/>
      <c r="D7" s="10"/>
      <c r="E7" s="10"/>
      <c r="F7" s="10"/>
      <c r="G7" s="10"/>
      <c r="H7" s="10"/>
      <c r="I7" s="10"/>
      <c r="J7" s="10"/>
      <c r="K7" s="10"/>
      <c r="L7" s="10"/>
      <c r="M7" s="10"/>
      <c r="N7" s="10"/>
      <c r="O7" s="10"/>
      <c r="P7" s="10"/>
      <c r="Q7" s="10"/>
      <c r="R7" s="10"/>
      <c r="S7" s="10"/>
      <c r="T7" s="10"/>
      <c r="U7" s="10"/>
      <c r="V7" s="10"/>
    </row>
    <row r="8" spans="1:22" s="8" customFormat="1" ht="17.399999999999999" x14ac:dyDescent="0.25">
      <c r="A8" s="129"/>
      <c r="B8" s="129"/>
      <c r="C8" s="129"/>
      <c r="D8" s="129"/>
      <c r="E8" s="129"/>
      <c r="F8" s="129"/>
      <c r="G8" s="129"/>
      <c r="H8" s="129"/>
      <c r="I8" s="10"/>
      <c r="J8" s="10"/>
      <c r="K8" s="10"/>
      <c r="L8" s="10"/>
      <c r="M8" s="10"/>
      <c r="N8" s="10"/>
      <c r="O8" s="10"/>
      <c r="P8" s="10"/>
      <c r="Q8" s="10"/>
      <c r="R8" s="10"/>
      <c r="S8" s="10"/>
      <c r="T8" s="10"/>
      <c r="U8" s="10"/>
      <c r="V8" s="10"/>
    </row>
    <row r="9" spans="1:22" s="8" customFormat="1" ht="17.399999999999999" x14ac:dyDescent="0.25">
      <c r="A9" s="266" t="s">
        <v>577</v>
      </c>
      <c r="B9" s="266"/>
      <c r="C9" s="266"/>
      <c r="D9" s="7"/>
      <c r="E9" s="7"/>
      <c r="F9" s="7"/>
      <c r="G9" s="7"/>
      <c r="H9" s="7"/>
      <c r="I9" s="10"/>
      <c r="J9" s="10"/>
      <c r="K9" s="10"/>
      <c r="L9" s="10"/>
      <c r="M9" s="10"/>
      <c r="N9" s="10"/>
      <c r="O9" s="10"/>
      <c r="P9" s="10"/>
      <c r="Q9" s="10"/>
      <c r="R9" s="10"/>
      <c r="S9" s="10"/>
      <c r="T9" s="10"/>
      <c r="U9" s="10"/>
      <c r="V9" s="10"/>
    </row>
    <row r="10" spans="1:22" s="8" customFormat="1" ht="17.399999999999999" x14ac:dyDescent="0.25">
      <c r="A10" s="262" t="s">
        <v>9</v>
      </c>
      <c r="B10" s="262"/>
      <c r="C10" s="262"/>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7.399999999999999" x14ac:dyDescent="0.25">
      <c r="A12" s="264" t="s">
        <v>581</v>
      </c>
      <c r="B12" s="264"/>
      <c r="C12" s="264"/>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62" t="s">
        <v>8</v>
      </c>
      <c r="B13" s="262"/>
      <c r="C13" s="262"/>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15.6" x14ac:dyDescent="0.25">
      <c r="A15" s="266" t="s">
        <v>582</v>
      </c>
      <c r="B15" s="266"/>
      <c r="C15" s="266"/>
      <c r="D15" s="7"/>
      <c r="E15" s="7"/>
      <c r="F15" s="7"/>
      <c r="G15" s="7"/>
      <c r="H15" s="7"/>
      <c r="I15" s="7"/>
      <c r="J15" s="7"/>
      <c r="K15" s="7"/>
      <c r="L15" s="7"/>
      <c r="M15" s="7"/>
      <c r="N15" s="7"/>
      <c r="O15" s="7"/>
      <c r="P15" s="7"/>
      <c r="Q15" s="7"/>
      <c r="R15" s="7"/>
      <c r="S15" s="7"/>
      <c r="T15" s="7"/>
      <c r="U15" s="7"/>
      <c r="V15" s="7"/>
    </row>
    <row r="16" spans="1:22" s="3" customFormat="1" ht="15.6" x14ac:dyDescent="0.25">
      <c r="A16" s="262" t="s">
        <v>7</v>
      </c>
      <c r="B16" s="262"/>
      <c r="C16" s="262"/>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63" t="s">
        <v>524</v>
      </c>
      <c r="B18" s="264"/>
      <c r="C18" s="264"/>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200" t="s">
        <v>357</v>
      </c>
      <c r="C22" s="23" t="s">
        <v>571</v>
      </c>
      <c r="D22" s="5"/>
      <c r="E22" s="5"/>
      <c r="F22" s="5"/>
      <c r="G22" s="5"/>
      <c r="H22" s="5"/>
      <c r="I22" s="4"/>
      <c r="J22" s="4"/>
      <c r="K22" s="4"/>
      <c r="L22" s="4"/>
      <c r="M22" s="4"/>
      <c r="N22" s="4"/>
      <c r="O22" s="4"/>
      <c r="P22" s="4"/>
      <c r="Q22" s="4"/>
      <c r="R22" s="4"/>
      <c r="S22" s="4"/>
    </row>
    <row r="23" spans="1:22" s="3" customFormat="1" ht="31.2" x14ac:dyDescent="0.25">
      <c r="A23" s="19" t="s">
        <v>64</v>
      </c>
      <c r="B23" s="22" t="s">
        <v>65</v>
      </c>
      <c r="C23" s="247" t="s">
        <v>583</v>
      </c>
      <c r="D23" s="5"/>
      <c r="E23" s="5"/>
      <c r="F23" s="5"/>
      <c r="G23" s="5"/>
      <c r="H23" s="5"/>
      <c r="I23" s="4"/>
      <c r="J23" s="4"/>
      <c r="K23" s="4"/>
      <c r="L23" s="4"/>
      <c r="M23" s="4"/>
      <c r="N23" s="4"/>
      <c r="O23" s="4"/>
      <c r="P23" s="4"/>
      <c r="Q23" s="4"/>
      <c r="R23" s="4"/>
      <c r="S23" s="4"/>
    </row>
    <row r="24" spans="1:22" s="3" customFormat="1" ht="18" x14ac:dyDescent="0.25">
      <c r="A24" s="258"/>
      <c r="B24" s="259"/>
      <c r="C24" s="260"/>
      <c r="D24" s="5"/>
      <c r="E24" s="5"/>
      <c r="F24" s="5"/>
      <c r="G24" s="5"/>
      <c r="H24" s="5"/>
      <c r="I24" s="4"/>
      <c r="J24" s="4"/>
      <c r="K24" s="4"/>
      <c r="L24" s="4"/>
      <c r="M24" s="4"/>
      <c r="N24" s="4"/>
      <c r="O24" s="4"/>
      <c r="P24" s="4"/>
      <c r="Q24" s="4"/>
      <c r="R24" s="4"/>
      <c r="S24" s="4"/>
    </row>
    <row r="25" spans="1:22" s="3" customFormat="1" ht="46.8" x14ac:dyDescent="0.25">
      <c r="A25" s="19" t="s">
        <v>63</v>
      </c>
      <c r="B25" s="125" t="s">
        <v>472</v>
      </c>
      <c r="C25" s="21" t="s">
        <v>578</v>
      </c>
      <c r="D25" s="5"/>
      <c r="E25" s="5"/>
      <c r="F25" s="5"/>
      <c r="G25" s="5"/>
      <c r="H25" s="4"/>
      <c r="I25" s="4"/>
      <c r="J25" s="4"/>
      <c r="K25" s="4"/>
      <c r="L25" s="4"/>
      <c r="M25" s="4"/>
      <c r="N25" s="4"/>
      <c r="O25" s="4"/>
      <c r="P25" s="4"/>
      <c r="Q25" s="4"/>
      <c r="R25" s="4"/>
    </row>
    <row r="26" spans="1:22" s="3" customFormat="1" ht="31.2" x14ac:dyDescent="0.25">
      <c r="A26" s="19" t="s">
        <v>62</v>
      </c>
      <c r="B26" s="125" t="s">
        <v>76</v>
      </c>
      <c r="C26" s="21" t="s">
        <v>542</v>
      </c>
      <c r="D26" s="5"/>
      <c r="E26" s="5"/>
      <c r="F26" s="5"/>
      <c r="G26" s="5"/>
      <c r="H26" s="4"/>
      <c r="I26" s="4"/>
      <c r="J26" s="4"/>
      <c r="K26" s="4"/>
      <c r="L26" s="4"/>
      <c r="M26" s="4"/>
      <c r="N26" s="4"/>
      <c r="O26" s="4"/>
      <c r="P26" s="4"/>
      <c r="Q26" s="4"/>
      <c r="R26" s="4"/>
    </row>
    <row r="27" spans="1:22" s="3" customFormat="1" ht="46.8" x14ac:dyDescent="0.25">
      <c r="A27" s="19" t="s">
        <v>60</v>
      </c>
      <c r="B27" s="125" t="s">
        <v>75</v>
      </c>
      <c r="C27" s="21" t="s">
        <v>580</v>
      </c>
      <c r="D27" s="5"/>
      <c r="E27" s="5"/>
      <c r="F27" s="5"/>
      <c r="G27" s="5"/>
      <c r="H27" s="4"/>
      <c r="I27" s="4"/>
      <c r="J27" s="4"/>
      <c r="K27" s="4"/>
      <c r="L27" s="4"/>
      <c r="M27" s="4"/>
      <c r="N27" s="4"/>
      <c r="O27" s="4"/>
      <c r="P27" s="4"/>
      <c r="Q27" s="4"/>
      <c r="R27" s="4"/>
    </row>
    <row r="28" spans="1:22" s="3" customFormat="1" ht="18" x14ac:dyDescent="0.25">
      <c r="A28" s="19" t="s">
        <v>59</v>
      </c>
      <c r="B28" s="125" t="s">
        <v>473</v>
      </c>
      <c r="C28" s="21" t="s">
        <v>543</v>
      </c>
      <c r="D28" s="5"/>
      <c r="E28" s="5"/>
      <c r="F28" s="5"/>
      <c r="G28" s="5"/>
      <c r="H28" s="4"/>
      <c r="I28" s="4"/>
      <c r="J28" s="4"/>
      <c r="K28" s="4"/>
      <c r="L28" s="4"/>
      <c r="M28" s="4"/>
      <c r="N28" s="4"/>
      <c r="O28" s="4"/>
      <c r="P28" s="4"/>
      <c r="Q28" s="4"/>
      <c r="R28" s="4"/>
    </row>
    <row r="29" spans="1:22" s="3" customFormat="1" ht="31.2" x14ac:dyDescent="0.25">
      <c r="A29" s="19" t="s">
        <v>57</v>
      </c>
      <c r="B29" s="125" t="s">
        <v>474</v>
      </c>
      <c r="C29" s="21" t="s">
        <v>543</v>
      </c>
      <c r="D29" s="5"/>
      <c r="E29" s="5"/>
      <c r="F29" s="5"/>
      <c r="G29" s="5"/>
      <c r="H29" s="4"/>
      <c r="I29" s="4"/>
      <c r="J29" s="4"/>
      <c r="K29" s="4"/>
      <c r="L29" s="4"/>
      <c r="M29" s="4"/>
      <c r="N29" s="4"/>
      <c r="O29" s="4"/>
      <c r="P29" s="4"/>
      <c r="Q29" s="4"/>
      <c r="R29" s="4"/>
    </row>
    <row r="30" spans="1:22" s="3" customFormat="1" ht="31.2" x14ac:dyDescent="0.25">
      <c r="A30" s="19" t="s">
        <v>55</v>
      </c>
      <c r="B30" s="125" t="s">
        <v>475</v>
      </c>
      <c r="C30" s="21" t="s">
        <v>543</v>
      </c>
      <c r="D30" s="5"/>
      <c r="E30" s="5"/>
      <c r="F30" s="5"/>
      <c r="G30" s="5"/>
      <c r="H30" s="4"/>
      <c r="I30" s="4"/>
      <c r="J30" s="4"/>
      <c r="K30" s="4"/>
      <c r="L30" s="4"/>
      <c r="M30" s="4"/>
      <c r="N30" s="4"/>
      <c r="O30" s="4"/>
      <c r="P30" s="4"/>
      <c r="Q30" s="4"/>
      <c r="R30" s="4"/>
    </row>
    <row r="31" spans="1:22" s="3" customFormat="1" ht="31.2" x14ac:dyDescent="0.25">
      <c r="A31" s="19" t="s">
        <v>74</v>
      </c>
      <c r="B31" s="125" t="s">
        <v>476</v>
      </c>
      <c r="C31" s="21" t="s">
        <v>569</v>
      </c>
      <c r="D31" s="5"/>
      <c r="E31" s="5"/>
      <c r="F31" s="5"/>
      <c r="G31" s="5"/>
      <c r="H31" s="4"/>
      <c r="I31" s="4"/>
      <c r="J31" s="4"/>
      <c r="K31" s="4"/>
      <c r="L31" s="4"/>
      <c r="M31" s="4"/>
      <c r="N31" s="4"/>
      <c r="O31" s="4"/>
      <c r="P31" s="4"/>
      <c r="Q31" s="4"/>
      <c r="R31" s="4"/>
    </row>
    <row r="32" spans="1:22" s="3" customFormat="1" ht="31.2" x14ac:dyDescent="0.25">
      <c r="A32" s="19" t="s">
        <v>72</v>
      </c>
      <c r="B32" s="125" t="s">
        <v>477</v>
      </c>
      <c r="C32" s="21" t="s">
        <v>543</v>
      </c>
      <c r="D32" s="5"/>
      <c r="E32" s="5"/>
      <c r="F32" s="5"/>
      <c r="G32" s="5"/>
      <c r="H32" s="4"/>
      <c r="I32" s="4"/>
      <c r="J32" s="4"/>
      <c r="K32" s="4"/>
      <c r="L32" s="4"/>
      <c r="M32" s="4"/>
      <c r="N32" s="4"/>
      <c r="O32" s="4"/>
      <c r="P32" s="4"/>
      <c r="Q32" s="4"/>
      <c r="R32" s="4"/>
    </row>
    <row r="33" spans="1:18" s="3" customFormat="1" ht="78" x14ac:dyDescent="0.25">
      <c r="A33" s="19" t="s">
        <v>71</v>
      </c>
      <c r="B33" s="125" t="s">
        <v>478</v>
      </c>
      <c r="C33" s="21" t="s">
        <v>572</v>
      </c>
      <c r="D33" s="5"/>
      <c r="E33" s="5"/>
      <c r="F33" s="5"/>
      <c r="G33" s="5"/>
      <c r="H33" s="4"/>
      <c r="I33" s="4"/>
      <c r="J33" s="4"/>
      <c r="K33" s="4"/>
      <c r="L33" s="4"/>
      <c r="M33" s="4"/>
      <c r="N33" s="4"/>
      <c r="O33" s="4"/>
      <c r="P33" s="4"/>
      <c r="Q33" s="4"/>
      <c r="R33" s="4"/>
    </row>
    <row r="34" spans="1:18" ht="93.6" x14ac:dyDescent="0.3">
      <c r="A34" s="19" t="s">
        <v>493</v>
      </c>
      <c r="B34" s="125" t="s">
        <v>479</v>
      </c>
      <c r="C34" s="21" t="s">
        <v>543</v>
      </c>
    </row>
    <row r="35" spans="1:18" ht="46.8" x14ac:dyDescent="0.3">
      <c r="A35" s="19" t="s">
        <v>482</v>
      </c>
      <c r="B35" s="125" t="s">
        <v>73</v>
      </c>
      <c r="C35" s="21" t="s">
        <v>543</v>
      </c>
    </row>
    <row r="36" spans="1:18" ht="31.2" x14ac:dyDescent="0.3">
      <c r="A36" s="19" t="s">
        <v>494</v>
      </c>
      <c r="B36" s="125" t="s">
        <v>480</v>
      </c>
      <c r="C36" s="21" t="s">
        <v>543</v>
      </c>
    </row>
    <row r="37" spans="1:18" ht="15.6" x14ac:dyDescent="0.3">
      <c r="A37" s="19" t="s">
        <v>483</v>
      </c>
      <c r="B37" s="125" t="s">
        <v>481</v>
      </c>
      <c r="C37" s="21" t="s">
        <v>543</v>
      </c>
    </row>
    <row r="38" spans="1:18" ht="15.6" x14ac:dyDescent="0.3">
      <c r="A38" s="19" t="s">
        <v>495</v>
      </c>
      <c r="B38" s="125" t="s">
        <v>239</v>
      </c>
      <c r="C38" s="21" t="s">
        <v>543</v>
      </c>
    </row>
    <row r="39" spans="1:18" ht="15.6" x14ac:dyDescent="0.3">
      <c r="A39" s="258"/>
      <c r="B39" s="259"/>
      <c r="C39" s="260"/>
    </row>
    <row r="40" spans="1:18" ht="62.4" x14ac:dyDescent="0.3">
      <c r="A40" s="19" t="s">
        <v>484</v>
      </c>
      <c r="B40" s="125" t="s">
        <v>537</v>
      </c>
      <c r="C40" s="201" t="s">
        <v>559</v>
      </c>
    </row>
    <row r="41" spans="1:18" ht="93.6" x14ac:dyDescent="0.3">
      <c r="A41" s="19" t="s">
        <v>496</v>
      </c>
      <c r="B41" s="125" t="s">
        <v>519</v>
      </c>
      <c r="C41" s="202" t="s">
        <v>559</v>
      </c>
    </row>
    <row r="42" spans="1:18" ht="62.4" x14ac:dyDescent="0.3">
      <c r="A42" s="19" t="s">
        <v>485</v>
      </c>
      <c r="B42" s="125" t="s">
        <v>534</v>
      </c>
      <c r="C42" s="202" t="s">
        <v>559</v>
      </c>
    </row>
    <row r="43" spans="1:18" ht="171.6" x14ac:dyDescent="0.3">
      <c r="A43" s="19" t="s">
        <v>499</v>
      </c>
      <c r="B43" s="125" t="s">
        <v>500</v>
      </c>
      <c r="C43" s="202" t="s">
        <v>559</v>
      </c>
    </row>
    <row r="44" spans="1:18" ht="93.6" x14ac:dyDescent="0.3">
      <c r="A44" s="19" t="s">
        <v>486</v>
      </c>
      <c r="B44" s="125" t="s">
        <v>525</v>
      </c>
      <c r="C44" s="202" t="s">
        <v>559</v>
      </c>
    </row>
    <row r="45" spans="1:18" ht="78" x14ac:dyDescent="0.3">
      <c r="A45" s="19" t="s">
        <v>520</v>
      </c>
      <c r="B45" s="125" t="s">
        <v>526</v>
      </c>
      <c r="C45" s="202" t="s">
        <v>559</v>
      </c>
    </row>
    <row r="46" spans="1:18" ht="93.6" x14ac:dyDescent="0.3">
      <c r="A46" s="19" t="s">
        <v>487</v>
      </c>
      <c r="B46" s="125" t="s">
        <v>527</v>
      </c>
      <c r="C46" s="202" t="s">
        <v>559</v>
      </c>
    </row>
    <row r="47" spans="1:18" ht="15.6" x14ac:dyDescent="0.3">
      <c r="A47" s="258"/>
      <c r="B47" s="259"/>
      <c r="C47" s="260"/>
    </row>
    <row r="48" spans="1:18" ht="46.8" x14ac:dyDescent="0.3">
      <c r="A48" s="19" t="s">
        <v>521</v>
      </c>
      <c r="B48" s="125" t="s">
        <v>535</v>
      </c>
      <c r="C48" s="203">
        <f>'6.2. Паспорт фин осв ввод'!D24</f>
        <v>7.0993599999999999</v>
      </c>
    </row>
    <row r="49" spans="1:3" ht="46.8" x14ac:dyDescent="0.3">
      <c r="A49" s="19" t="s">
        <v>488</v>
      </c>
      <c r="B49" s="125" t="s">
        <v>536</v>
      </c>
      <c r="C49" s="203">
        <f>'6.2. Паспорт фин осв ввод'!D30</f>
        <v>5.9161333300000001</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S77"/>
  <sheetViews>
    <sheetView view="pageBreakPreview" zoomScale="70" zoomScaleNormal="70" zoomScaleSheetLayoutView="70" workbookViewId="0">
      <selection activeCell="B27" sqref="B27"/>
    </sheetView>
  </sheetViews>
  <sheetFormatPr defaultColWidth="9.109375" defaultRowHeight="15.6" x14ac:dyDescent="0.3"/>
  <cols>
    <col min="1" max="1" width="9.109375" style="43"/>
    <col min="2" max="2" width="57.88671875" style="43" customWidth="1"/>
    <col min="3" max="3" width="13" style="43" customWidth="1"/>
    <col min="4" max="4" width="17.88671875" style="43" customWidth="1"/>
    <col min="5" max="5" width="20.44140625" style="43" hidden="1" customWidth="1"/>
    <col min="6" max="6" width="18.6640625" style="43" hidden="1" customWidth="1"/>
    <col min="7" max="7" width="18.6640625" style="43" customWidth="1"/>
    <col min="8" max="8" width="12.88671875" style="43" customWidth="1"/>
    <col min="9" max="12" width="7.5546875" style="43" customWidth="1"/>
    <col min="13" max="13" width="11.44140625" style="43" customWidth="1"/>
    <col min="14" max="16" width="7.5546875" style="43" customWidth="1"/>
    <col min="17" max="17" width="9.5546875" style="43" customWidth="1"/>
    <col min="18" max="20" width="7.5546875" style="43" customWidth="1"/>
    <col min="21" max="21" width="9.33203125" style="43" customWidth="1"/>
    <col min="22" max="24" width="7.5546875" style="43" customWidth="1"/>
    <col min="25" max="25" width="9.33203125" style="43" customWidth="1"/>
    <col min="26" max="28" width="7.5546875" style="43" customWidth="1"/>
    <col min="29" max="29" width="9.33203125" style="43" customWidth="1"/>
    <col min="30" max="32" width="7.5546875" style="43" customWidth="1"/>
    <col min="33" max="33" width="8.6640625" style="43" customWidth="1"/>
    <col min="34" max="36" width="7.5546875" style="43" customWidth="1"/>
    <col min="37" max="37" width="9.33203125" style="43" customWidth="1"/>
    <col min="38" max="40" width="7.5546875" style="43" customWidth="1"/>
    <col min="41" max="41" width="13.109375" style="43" customWidth="1"/>
    <col min="42" max="42" width="24.88671875" style="43" customWidth="1"/>
    <col min="43" max="16384" width="9.109375" style="43"/>
  </cols>
  <sheetData>
    <row r="1" spans="1:42" ht="18" x14ac:dyDescent="0.3">
      <c r="L1" s="25" t="s">
        <v>70</v>
      </c>
    </row>
    <row r="2" spans="1:42" ht="18" x14ac:dyDescent="0.35">
      <c r="L2" s="11" t="s">
        <v>11</v>
      </c>
    </row>
    <row r="3" spans="1:42" ht="18" x14ac:dyDescent="0.35">
      <c r="L3" s="11" t="s">
        <v>69</v>
      </c>
    </row>
    <row r="4" spans="1:42" ht="18.75" customHeight="1" x14ac:dyDescent="0.3">
      <c r="A4" s="261" t="str">
        <f>'1. паспорт местоположение'!A5:C5</f>
        <v>Год раскрытия информации: 2024 год</v>
      </c>
      <c r="B4" s="261"/>
      <c r="C4" s="261"/>
      <c r="D4" s="261"/>
      <c r="E4" s="261"/>
      <c r="F4" s="261"/>
      <c r="G4" s="261"/>
      <c r="H4" s="261"/>
      <c r="I4" s="261"/>
      <c r="J4" s="261"/>
      <c r="K4" s="261"/>
      <c r="L4" s="261"/>
      <c r="M4" s="261"/>
      <c r="N4" s="261"/>
      <c r="O4" s="261"/>
      <c r="P4" s="261"/>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row>
    <row r="5" spans="1:42" ht="18" x14ac:dyDescent="0.35">
      <c r="AP5" s="11"/>
    </row>
    <row r="6" spans="1:42" ht="17.399999999999999" x14ac:dyDescent="0.3">
      <c r="A6" s="329" t="s">
        <v>10</v>
      </c>
      <c r="B6" s="329"/>
      <c r="C6" s="329"/>
      <c r="D6" s="329"/>
      <c r="E6" s="329"/>
      <c r="F6" s="329"/>
      <c r="G6" s="329"/>
      <c r="H6" s="329"/>
      <c r="I6" s="329"/>
      <c r="J6" s="329"/>
      <c r="K6" s="329"/>
      <c r="L6" s="329"/>
      <c r="M6" s="329"/>
      <c r="N6" s="329"/>
      <c r="O6" s="329"/>
      <c r="P6" s="329"/>
      <c r="Q6" s="195"/>
      <c r="R6" s="195"/>
      <c r="S6" s="195"/>
      <c r="T6" s="195"/>
      <c r="U6" s="195"/>
      <c r="V6" s="195"/>
      <c r="W6" s="195"/>
      <c r="X6" s="195"/>
      <c r="Y6" s="195"/>
      <c r="Z6" s="195"/>
      <c r="AA6" s="195"/>
      <c r="AB6" s="195"/>
      <c r="AC6" s="195"/>
      <c r="AD6" s="195"/>
      <c r="AE6" s="195"/>
      <c r="AF6" s="195"/>
      <c r="AG6" s="195"/>
      <c r="AH6" s="195"/>
      <c r="AI6" s="195"/>
      <c r="AJ6" s="195"/>
      <c r="AK6" s="195"/>
      <c r="AL6" s="195"/>
      <c r="AM6" s="195"/>
      <c r="AN6" s="195"/>
      <c r="AO6" s="195"/>
      <c r="AP6" s="195"/>
    </row>
    <row r="7" spans="1:42" ht="17.399999999999999" x14ac:dyDescent="0.3">
      <c r="A7" s="175"/>
      <c r="B7" s="175"/>
      <c r="C7" s="175"/>
      <c r="D7" s="175"/>
      <c r="E7" s="175"/>
      <c r="F7" s="175"/>
      <c r="G7" s="175"/>
      <c r="H7" s="175"/>
      <c r="I7" s="175"/>
      <c r="J7" s="175"/>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row>
    <row r="8" spans="1:42" x14ac:dyDescent="0.3">
      <c r="A8" s="327" t="str">
        <f>'1. паспорт местоположение'!A9:C9</f>
        <v xml:space="preserve">Акционерное общество "Калининградская генерирующая компания" </v>
      </c>
      <c r="B8" s="327"/>
      <c r="C8" s="327"/>
      <c r="D8" s="327"/>
      <c r="E8" s="327"/>
      <c r="F8" s="327"/>
      <c r="G8" s="327"/>
      <c r="H8" s="327"/>
      <c r="I8" s="327"/>
      <c r="J8" s="327"/>
      <c r="K8" s="327"/>
      <c r="L8" s="327"/>
      <c r="M8" s="327"/>
      <c r="N8" s="327"/>
      <c r="O8" s="327"/>
      <c r="P8" s="327"/>
      <c r="Q8" s="196"/>
      <c r="R8" s="196"/>
      <c r="S8" s="196"/>
      <c r="T8" s="196"/>
      <c r="U8" s="196"/>
      <c r="V8" s="196"/>
      <c r="W8" s="196"/>
      <c r="X8" s="196"/>
      <c r="Y8" s="196"/>
      <c r="Z8" s="196"/>
      <c r="AA8" s="196"/>
      <c r="AB8" s="196"/>
      <c r="AC8" s="196"/>
      <c r="AD8" s="196"/>
      <c r="AE8" s="196"/>
      <c r="AF8" s="196"/>
      <c r="AG8" s="196"/>
      <c r="AH8" s="196"/>
      <c r="AI8" s="196"/>
      <c r="AJ8" s="196"/>
      <c r="AK8" s="196"/>
      <c r="AL8" s="196"/>
      <c r="AM8" s="196"/>
      <c r="AN8" s="196"/>
      <c r="AO8" s="196"/>
      <c r="AP8" s="196"/>
    </row>
    <row r="9" spans="1:42" ht="18.75" customHeight="1" x14ac:dyDescent="0.3">
      <c r="A9" s="328" t="s">
        <v>9</v>
      </c>
      <c r="B9" s="328"/>
      <c r="C9" s="328"/>
      <c r="D9" s="328"/>
      <c r="E9" s="328"/>
      <c r="F9" s="328"/>
      <c r="G9" s="328"/>
      <c r="H9" s="328"/>
      <c r="I9" s="328"/>
      <c r="J9" s="328"/>
      <c r="K9" s="328"/>
      <c r="L9" s="328"/>
      <c r="M9" s="328"/>
      <c r="N9" s="328"/>
      <c r="O9" s="328"/>
      <c r="P9" s="328"/>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row>
    <row r="10" spans="1:42" ht="17.399999999999999" x14ac:dyDescent="0.3">
      <c r="A10" s="175"/>
      <c r="B10" s="175"/>
      <c r="C10" s="175"/>
      <c r="D10" s="175"/>
      <c r="E10" s="175"/>
      <c r="F10" s="175"/>
      <c r="G10" s="175"/>
      <c r="H10" s="175"/>
      <c r="I10" s="175"/>
      <c r="J10" s="175"/>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row>
    <row r="11" spans="1:42" x14ac:dyDescent="0.3">
      <c r="A11" s="327" t="str">
        <f>'1. паспорт местоположение'!A12:C12</f>
        <v>K_KGK_01</v>
      </c>
      <c r="B11" s="327"/>
      <c r="C11" s="327"/>
      <c r="D11" s="327"/>
      <c r="E11" s="327"/>
      <c r="F11" s="327"/>
      <c r="G11" s="327"/>
      <c r="H11" s="327"/>
      <c r="I11" s="327"/>
      <c r="J11" s="327"/>
      <c r="K11" s="327"/>
      <c r="L11" s="327"/>
      <c r="M11" s="327"/>
      <c r="N11" s="327"/>
      <c r="O11" s="327"/>
      <c r="P11" s="327"/>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c r="AP11" s="196"/>
    </row>
    <row r="12" spans="1:42" x14ac:dyDescent="0.3">
      <c r="A12" s="328" t="s">
        <v>8</v>
      </c>
      <c r="B12" s="328"/>
      <c r="C12" s="328"/>
      <c r="D12" s="328"/>
      <c r="E12" s="328"/>
      <c r="F12" s="328"/>
      <c r="G12" s="328"/>
      <c r="H12" s="328"/>
      <c r="I12" s="328"/>
      <c r="J12" s="328"/>
      <c r="K12" s="328"/>
      <c r="L12" s="328"/>
      <c r="M12" s="328"/>
      <c r="N12" s="328"/>
      <c r="O12" s="328"/>
      <c r="P12" s="328"/>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row>
    <row r="13" spans="1:42" ht="16.5" customHeight="1" x14ac:dyDescent="0.35">
      <c r="A13" s="177"/>
      <c r="B13" s="177"/>
      <c r="C13" s="177"/>
      <c r="D13" s="177"/>
      <c r="E13" s="177"/>
      <c r="F13" s="177"/>
      <c r="G13" s="177"/>
      <c r="H13" s="177"/>
      <c r="I13" s="177"/>
      <c r="J13" s="177"/>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row>
    <row r="14" spans="1:42" x14ac:dyDescent="0.3">
      <c r="A14" s="327" t="str">
        <f>'1. паспорт местоположение'!A15:C15</f>
        <v>Техническое перевооружение установки постоянного тока (инв. №36656)</v>
      </c>
      <c r="B14" s="327"/>
      <c r="C14" s="327"/>
      <c r="D14" s="327"/>
      <c r="E14" s="327"/>
      <c r="F14" s="327"/>
      <c r="G14" s="327"/>
      <c r="H14" s="327"/>
      <c r="I14" s="327"/>
      <c r="J14" s="327"/>
      <c r="K14" s="327"/>
      <c r="L14" s="327"/>
      <c r="M14" s="327"/>
      <c r="N14" s="327"/>
      <c r="O14" s="327"/>
      <c r="P14" s="327"/>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row>
    <row r="15" spans="1:42" ht="15.75" customHeight="1" x14ac:dyDescent="0.3">
      <c r="A15" s="262" t="s">
        <v>7</v>
      </c>
      <c r="B15" s="262"/>
      <c r="C15" s="262"/>
      <c r="D15" s="262"/>
      <c r="E15" s="262"/>
      <c r="F15" s="262"/>
      <c r="G15" s="262"/>
      <c r="H15" s="262"/>
      <c r="I15" s="262"/>
      <c r="J15" s="262"/>
      <c r="K15" s="262"/>
      <c r="L15" s="262"/>
      <c r="M15" s="262"/>
      <c r="N15" s="262"/>
      <c r="O15" s="262"/>
      <c r="P15" s="262"/>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row>
    <row r="16" spans="1:42" x14ac:dyDescent="0.3">
      <c r="A16" s="193"/>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row>
    <row r="18" spans="1:45" x14ac:dyDescent="0.3">
      <c r="A18" s="330" t="s">
        <v>509</v>
      </c>
      <c r="B18" s="330"/>
      <c r="C18" s="330"/>
      <c r="D18" s="330"/>
      <c r="E18" s="330"/>
      <c r="F18" s="330"/>
      <c r="G18" s="330"/>
      <c r="H18" s="330"/>
      <c r="I18" s="330"/>
      <c r="J18" s="330"/>
      <c r="K18" s="330"/>
      <c r="L18" s="330"/>
      <c r="M18" s="330"/>
      <c r="N18" s="330"/>
      <c r="O18" s="330"/>
      <c r="P18" s="330"/>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row>
    <row r="20" spans="1:45" ht="33" customHeight="1" x14ac:dyDescent="0.3">
      <c r="A20" s="313" t="s">
        <v>194</v>
      </c>
      <c r="B20" s="313" t="s">
        <v>193</v>
      </c>
      <c r="C20" s="311" t="s">
        <v>192</v>
      </c>
      <c r="D20" s="311"/>
      <c r="E20" s="334" t="s">
        <v>191</v>
      </c>
      <c r="F20" s="335"/>
      <c r="G20" s="336"/>
      <c r="H20" s="331" t="s">
        <v>573</v>
      </c>
      <c r="I20" s="325" t="s">
        <v>544</v>
      </c>
      <c r="J20" s="326"/>
      <c r="K20" s="326"/>
      <c r="L20" s="326"/>
      <c r="M20" s="325" t="s">
        <v>545</v>
      </c>
      <c r="N20" s="326"/>
      <c r="O20" s="326"/>
      <c r="P20" s="326"/>
      <c r="Q20" s="325" t="s">
        <v>561</v>
      </c>
      <c r="R20" s="326"/>
      <c r="S20" s="326"/>
      <c r="T20" s="326"/>
      <c r="U20" s="325" t="s">
        <v>562</v>
      </c>
      <c r="V20" s="326"/>
      <c r="W20" s="326"/>
      <c r="X20" s="326"/>
      <c r="Y20" s="325" t="s">
        <v>563</v>
      </c>
      <c r="Z20" s="326"/>
      <c r="AA20" s="326"/>
      <c r="AB20" s="326"/>
      <c r="AC20" s="325" t="s">
        <v>564</v>
      </c>
      <c r="AD20" s="326"/>
      <c r="AE20" s="326"/>
      <c r="AF20" s="326"/>
      <c r="AG20" s="325" t="s">
        <v>574</v>
      </c>
      <c r="AH20" s="326"/>
      <c r="AI20" s="326"/>
      <c r="AJ20" s="326"/>
      <c r="AK20" s="325" t="s">
        <v>575</v>
      </c>
      <c r="AL20" s="326"/>
      <c r="AM20" s="326"/>
      <c r="AN20" s="326"/>
      <c r="AO20" s="320" t="s">
        <v>190</v>
      </c>
      <c r="AP20" s="321"/>
      <c r="AQ20" s="57"/>
      <c r="AR20" s="57"/>
      <c r="AS20" s="57"/>
    </row>
    <row r="21" spans="1:45" ht="99.75" customHeight="1" x14ac:dyDescent="0.3">
      <c r="A21" s="314"/>
      <c r="B21" s="314"/>
      <c r="C21" s="311"/>
      <c r="D21" s="311"/>
      <c r="E21" s="337"/>
      <c r="F21" s="338"/>
      <c r="G21" s="339"/>
      <c r="H21" s="332"/>
      <c r="I21" s="324" t="s">
        <v>3</v>
      </c>
      <c r="J21" s="324"/>
      <c r="K21" s="324" t="s">
        <v>558</v>
      </c>
      <c r="L21" s="324"/>
      <c r="M21" s="324" t="s">
        <v>3</v>
      </c>
      <c r="N21" s="324"/>
      <c r="O21" s="324" t="s">
        <v>558</v>
      </c>
      <c r="P21" s="324"/>
      <c r="Q21" s="324" t="s">
        <v>3</v>
      </c>
      <c r="R21" s="324"/>
      <c r="S21" s="324" t="s">
        <v>558</v>
      </c>
      <c r="T21" s="324"/>
      <c r="U21" s="324" t="s">
        <v>3</v>
      </c>
      <c r="V21" s="324"/>
      <c r="W21" s="324" t="s">
        <v>188</v>
      </c>
      <c r="X21" s="324"/>
      <c r="Y21" s="324" t="s">
        <v>3</v>
      </c>
      <c r="Z21" s="324"/>
      <c r="AA21" s="324" t="s">
        <v>188</v>
      </c>
      <c r="AB21" s="324"/>
      <c r="AC21" s="324" t="s">
        <v>3</v>
      </c>
      <c r="AD21" s="324"/>
      <c r="AE21" s="324" t="s">
        <v>188</v>
      </c>
      <c r="AF21" s="324"/>
      <c r="AG21" s="324" t="s">
        <v>3</v>
      </c>
      <c r="AH21" s="324"/>
      <c r="AI21" s="324" t="s">
        <v>188</v>
      </c>
      <c r="AJ21" s="324"/>
      <c r="AK21" s="324" t="s">
        <v>3</v>
      </c>
      <c r="AL21" s="324"/>
      <c r="AM21" s="324" t="s">
        <v>188</v>
      </c>
      <c r="AN21" s="324"/>
      <c r="AO21" s="322"/>
      <c r="AP21" s="323"/>
    </row>
    <row r="22" spans="1:45" ht="89.25" customHeight="1" x14ac:dyDescent="0.3">
      <c r="A22" s="315"/>
      <c r="B22" s="315"/>
      <c r="C22" s="205" t="s">
        <v>3</v>
      </c>
      <c r="D22" s="205" t="s">
        <v>188</v>
      </c>
      <c r="E22" s="56" t="s">
        <v>579</v>
      </c>
      <c r="F22" s="56" t="s">
        <v>586</v>
      </c>
      <c r="G22" s="56" t="s">
        <v>589</v>
      </c>
      <c r="H22" s="333"/>
      <c r="I22" s="133" t="s">
        <v>489</v>
      </c>
      <c r="J22" s="133" t="s">
        <v>490</v>
      </c>
      <c r="K22" s="133" t="s">
        <v>489</v>
      </c>
      <c r="L22" s="133" t="s">
        <v>490</v>
      </c>
      <c r="M22" s="133" t="s">
        <v>489</v>
      </c>
      <c r="N22" s="133" t="s">
        <v>490</v>
      </c>
      <c r="O22" s="133" t="s">
        <v>489</v>
      </c>
      <c r="P22" s="133" t="s">
        <v>490</v>
      </c>
      <c r="Q22" s="133" t="s">
        <v>489</v>
      </c>
      <c r="R22" s="133" t="s">
        <v>490</v>
      </c>
      <c r="S22" s="133" t="s">
        <v>489</v>
      </c>
      <c r="T22" s="133" t="s">
        <v>490</v>
      </c>
      <c r="U22" s="133" t="s">
        <v>489</v>
      </c>
      <c r="V22" s="133" t="s">
        <v>490</v>
      </c>
      <c r="W22" s="133" t="s">
        <v>489</v>
      </c>
      <c r="X22" s="133" t="s">
        <v>490</v>
      </c>
      <c r="Y22" s="133" t="s">
        <v>489</v>
      </c>
      <c r="Z22" s="133" t="s">
        <v>490</v>
      </c>
      <c r="AA22" s="133" t="s">
        <v>489</v>
      </c>
      <c r="AB22" s="133" t="s">
        <v>490</v>
      </c>
      <c r="AC22" s="133" t="s">
        <v>489</v>
      </c>
      <c r="AD22" s="133" t="s">
        <v>490</v>
      </c>
      <c r="AE22" s="133" t="s">
        <v>489</v>
      </c>
      <c r="AF22" s="133" t="s">
        <v>490</v>
      </c>
      <c r="AG22" s="133" t="s">
        <v>489</v>
      </c>
      <c r="AH22" s="133" t="s">
        <v>490</v>
      </c>
      <c r="AI22" s="133" t="s">
        <v>489</v>
      </c>
      <c r="AJ22" s="133" t="s">
        <v>490</v>
      </c>
      <c r="AK22" s="133" t="s">
        <v>489</v>
      </c>
      <c r="AL22" s="133" t="s">
        <v>490</v>
      </c>
      <c r="AM22" s="133" t="s">
        <v>489</v>
      </c>
      <c r="AN22" s="133" t="s">
        <v>490</v>
      </c>
      <c r="AO22" s="205" t="s">
        <v>189</v>
      </c>
      <c r="AP22" s="205" t="s">
        <v>188</v>
      </c>
    </row>
    <row r="23" spans="1:45" ht="19.5" customHeight="1" x14ac:dyDescent="0.3">
      <c r="A23" s="49">
        <v>1</v>
      </c>
      <c r="B23" s="49">
        <f>A23+1</f>
        <v>2</v>
      </c>
      <c r="C23" s="49">
        <f t="shared" ref="C23:AP23" si="0">B23+1</f>
        <v>3</v>
      </c>
      <c r="D23" s="49">
        <f t="shared" si="0"/>
        <v>4</v>
      </c>
      <c r="E23" s="49">
        <f t="shared" si="0"/>
        <v>5</v>
      </c>
      <c r="F23" s="49">
        <f t="shared" si="0"/>
        <v>6</v>
      </c>
      <c r="G23" s="256">
        <f t="shared" ref="G23" si="1">F23+1</f>
        <v>7</v>
      </c>
      <c r="H23" s="256">
        <f t="shared" ref="H23" si="2">G23+1</f>
        <v>8</v>
      </c>
      <c r="I23" s="256">
        <f t="shared" ref="I23" si="3">H23+1</f>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c r="AP23" s="49">
        <f t="shared" si="0"/>
        <v>42</v>
      </c>
    </row>
    <row r="24" spans="1:45" ht="47.25" customHeight="1" x14ac:dyDescent="0.3">
      <c r="A24" s="54">
        <v>1</v>
      </c>
      <c r="B24" s="53" t="s">
        <v>187</v>
      </c>
      <c r="C24" s="179">
        <f>Q24</f>
        <v>7.0993599999999999</v>
      </c>
      <c r="D24" s="179">
        <f>O24+S24</f>
        <v>7.0993599999999999</v>
      </c>
      <c r="E24" s="180">
        <v>0</v>
      </c>
      <c r="F24" s="179">
        <f t="shared" ref="F24" si="4">SUM(F25:F29)</f>
        <v>7.0993599999999999</v>
      </c>
      <c r="G24" s="179">
        <f>F24-S24</f>
        <v>0</v>
      </c>
      <c r="H24" s="179">
        <f t="shared" ref="H24:AM24" si="5">SUM(H25:H29)</f>
        <v>0</v>
      </c>
      <c r="I24" s="179">
        <f t="shared" ref="I24" si="6">SUM(I25:I29)</f>
        <v>0</v>
      </c>
      <c r="J24" s="179">
        <f t="shared" si="5"/>
        <v>0</v>
      </c>
      <c r="K24" s="179">
        <f t="shared" si="5"/>
        <v>0</v>
      </c>
      <c r="L24" s="179">
        <f t="shared" si="5"/>
        <v>0</v>
      </c>
      <c r="M24" s="179">
        <f t="shared" ref="M24:Q24" si="7">SUM(M25:M29)</f>
        <v>0</v>
      </c>
      <c r="N24" s="179">
        <f t="shared" si="7"/>
        <v>0</v>
      </c>
      <c r="O24" s="179">
        <f t="shared" si="7"/>
        <v>0</v>
      </c>
      <c r="P24" s="179">
        <f t="shared" si="7"/>
        <v>0</v>
      </c>
      <c r="Q24" s="179">
        <f t="shared" si="7"/>
        <v>7.0993599999999999</v>
      </c>
      <c r="R24" s="179">
        <f t="shared" si="5"/>
        <v>0</v>
      </c>
      <c r="S24" s="179">
        <f t="shared" si="5"/>
        <v>7.0993599999999999</v>
      </c>
      <c r="T24" s="179">
        <f t="shared" si="5"/>
        <v>0</v>
      </c>
      <c r="U24" s="179">
        <f t="shared" si="5"/>
        <v>0</v>
      </c>
      <c r="V24" s="179">
        <f t="shared" si="5"/>
        <v>0</v>
      </c>
      <c r="W24" s="179">
        <f t="shared" si="5"/>
        <v>0</v>
      </c>
      <c r="X24" s="179">
        <f t="shared" si="5"/>
        <v>0</v>
      </c>
      <c r="Y24" s="179">
        <f t="shared" si="5"/>
        <v>0</v>
      </c>
      <c r="Z24" s="179">
        <f t="shared" si="5"/>
        <v>0</v>
      </c>
      <c r="AA24" s="179">
        <f t="shared" si="5"/>
        <v>0</v>
      </c>
      <c r="AB24" s="179">
        <f t="shared" si="5"/>
        <v>0</v>
      </c>
      <c r="AC24" s="179">
        <f t="shared" si="5"/>
        <v>0</v>
      </c>
      <c r="AD24" s="179">
        <f t="shared" si="5"/>
        <v>0</v>
      </c>
      <c r="AE24" s="179">
        <f t="shared" si="5"/>
        <v>0</v>
      </c>
      <c r="AF24" s="179">
        <f t="shared" si="5"/>
        <v>0</v>
      </c>
      <c r="AG24" s="179">
        <f t="shared" si="5"/>
        <v>0</v>
      </c>
      <c r="AH24" s="179">
        <f t="shared" si="5"/>
        <v>0</v>
      </c>
      <c r="AI24" s="179">
        <f t="shared" si="5"/>
        <v>0</v>
      </c>
      <c r="AJ24" s="179">
        <f t="shared" si="5"/>
        <v>0</v>
      </c>
      <c r="AK24" s="179">
        <f t="shared" si="5"/>
        <v>0</v>
      </c>
      <c r="AL24" s="179">
        <f t="shared" si="5"/>
        <v>0</v>
      </c>
      <c r="AM24" s="179">
        <f t="shared" si="5"/>
        <v>0</v>
      </c>
      <c r="AN24" s="179">
        <f>SUM(AN25:AN29)</f>
        <v>0</v>
      </c>
      <c r="AO24" s="178">
        <f>I24+M24+Q24+U24+AK24+Y24+AC24+AG24</f>
        <v>7.0993599999999999</v>
      </c>
      <c r="AP24" s="178">
        <f>D24</f>
        <v>7.0993599999999999</v>
      </c>
    </row>
    <row r="25" spans="1:45" ht="24" customHeight="1" x14ac:dyDescent="0.3">
      <c r="A25" s="51" t="s">
        <v>186</v>
      </c>
      <c r="B25" s="32" t="s">
        <v>185</v>
      </c>
      <c r="C25" s="179">
        <f t="shared" ref="C25:C64" si="8">Q25</f>
        <v>0</v>
      </c>
      <c r="D25" s="179">
        <f t="shared" ref="D25:D64" si="9">O25</f>
        <v>0</v>
      </c>
      <c r="E25" s="180">
        <v>0</v>
      </c>
      <c r="F25" s="180">
        <v>0</v>
      </c>
      <c r="G25" s="180">
        <f t="shared" ref="G25:G64" si="10">F25-S25</f>
        <v>0</v>
      </c>
      <c r="H25" s="180">
        <v>0</v>
      </c>
      <c r="I25" s="180">
        <v>0</v>
      </c>
      <c r="J25" s="180">
        <v>0</v>
      </c>
      <c r="K25" s="180">
        <v>0</v>
      </c>
      <c r="L25" s="180">
        <v>0</v>
      </c>
      <c r="M25" s="180">
        <v>0</v>
      </c>
      <c r="N25" s="180">
        <v>0</v>
      </c>
      <c r="O25" s="180">
        <v>0</v>
      </c>
      <c r="P25" s="180">
        <v>0</v>
      </c>
      <c r="Q25" s="180">
        <v>0</v>
      </c>
      <c r="R25" s="180">
        <v>0</v>
      </c>
      <c r="S25" s="180">
        <v>0</v>
      </c>
      <c r="T25" s="180">
        <v>0</v>
      </c>
      <c r="U25" s="180">
        <v>0</v>
      </c>
      <c r="V25" s="180">
        <v>0</v>
      </c>
      <c r="W25" s="180">
        <v>0</v>
      </c>
      <c r="X25" s="180">
        <v>0</v>
      </c>
      <c r="Y25" s="180">
        <v>0</v>
      </c>
      <c r="Z25" s="180">
        <v>0</v>
      </c>
      <c r="AA25" s="180">
        <v>0</v>
      </c>
      <c r="AB25" s="180">
        <v>0</v>
      </c>
      <c r="AC25" s="180">
        <v>0</v>
      </c>
      <c r="AD25" s="180">
        <v>0</v>
      </c>
      <c r="AE25" s="180">
        <v>0</v>
      </c>
      <c r="AF25" s="180">
        <v>0</v>
      </c>
      <c r="AG25" s="180">
        <v>0</v>
      </c>
      <c r="AH25" s="180">
        <v>0</v>
      </c>
      <c r="AI25" s="180">
        <v>0</v>
      </c>
      <c r="AJ25" s="180">
        <v>0</v>
      </c>
      <c r="AK25" s="180">
        <v>0</v>
      </c>
      <c r="AL25" s="180">
        <v>0</v>
      </c>
      <c r="AM25" s="180">
        <v>0</v>
      </c>
      <c r="AN25" s="180">
        <v>0</v>
      </c>
      <c r="AO25" s="178">
        <f t="shared" ref="AO25:AO64" si="11">I25+M25+Q25+U25+AK25+Y25+AC25+AG25</f>
        <v>0</v>
      </c>
      <c r="AP25" s="178">
        <f t="shared" ref="AP25:AP64" si="12">D25</f>
        <v>0</v>
      </c>
    </row>
    <row r="26" spans="1:45" x14ac:dyDescent="0.3">
      <c r="A26" s="51" t="s">
        <v>184</v>
      </c>
      <c r="B26" s="32" t="s">
        <v>183</v>
      </c>
      <c r="C26" s="179">
        <f t="shared" si="8"/>
        <v>0</v>
      </c>
      <c r="D26" s="179">
        <f t="shared" si="9"/>
        <v>0</v>
      </c>
      <c r="E26" s="180">
        <v>0</v>
      </c>
      <c r="F26" s="180">
        <v>0</v>
      </c>
      <c r="G26" s="180">
        <f t="shared" si="10"/>
        <v>0</v>
      </c>
      <c r="H26" s="180">
        <v>0</v>
      </c>
      <c r="I26" s="180">
        <v>0</v>
      </c>
      <c r="J26" s="180">
        <v>0</v>
      </c>
      <c r="K26" s="180">
        <v>0</v>
      </c>
      <c r="L26" s="180">
        <v>0</v>
      </c>
      <c r="M26" s="180">
        <v>0</v>
      </c>
      <c r="N26" s="180">
        <v>0</v>
      </c>
      <c r="O26" s="180">
        <v>0</v>
      </c>
      <c r="P26" s="180">
        <v>0</v>
      </c>
      <c r="Q26" s="180">
        <v>0</v>
      </c>
      <c r="R26" s="180">
        <v>0</v>
      </c>
      <c r="S26" s="180">
        <v>0</v>
      </c>
      <c r="T26" s="180">
        <v>0</v>
      </c>
      <c r="U26" s="180">
        <v>0</v>
      </c>
      <c r="V26" s="180">
        <v>0</v>
      </c>
      <c r="W26" s="180">
        <v>0</v>
      </c>
      <c r="X26" s="180">
        <v>0</v>
      </c>
      <c r="Y26" s="180">
        <v>0</v>
      </c>
      <c r="Z26" s="180">
        <v>0</v>
      </c>
      <c r="AA26" s="180">
        <v>0</v>
      </c>
      <c r="AB26" s="180">
        <v>0</v>
      </c>
      <c r="AC26" s="180">
        <v>0</v>
      </c>
      <c r="AD26" s="180">
        <v>0</v>
      </c>
      <c r="AE26" s="180">
        <v>0</v>
      </c>
      <c r="AF26" s="180">
        <v>0</v>
      </c>
      <c r="AG26" s="180">
        <v>0</v>
      </c>
      <c r="AH26" s="180">
        <v>0</v>
      </c>
      <c r="AI26" s="180">
        <v>0</v>
      </c>
      <c r="AJ26" s="180">
        <v>0</v>
      </c>
      <c r="AK26" s="180">
        <v>0</v>
      </c>
      <c r="AL26" s="180">
        <v>0</v>
      </c>
      <c r="AM26" s="180">
        <v>0</v>
      </c>
      <c r="AN26" s="180">
        <v>0</v>
      </c>
      <c r="AO26" s="178">
        <f t="shared" si="11"/>
        <v>0</v>
      </c>
      <c r="AP26" s="178">
        <f t="shared" si="12"/>
        <v>0</v>
      </c>
    </row>
    <row r="27" spans="1:45" ht="31.2" x14ac:dyDescent="0.3">
      <c r="A27" s="51" t="s">
        <v>182</v>
      </c>
      <c r="B27" s="32" t="s">
        <v>445</v>
      </c>
      <c r="C27" s="179">
        <f t="shared" si="8"/>
        <v>7.0993599999999999</v>
      </c>
      <c r="D27" s="179">
        <f>O27+S27</f>
        <v>7.0993599999999999</v>
      </c>
      <c r="E27" s="180">
        <v>0</v>
      </c>
      <c r="F27" s="180">
        <f>D27</f>
        <v>7.0993599999999999</v>
      </c>
      <c r="G27" s="180">
        <f t="shared" si="10"/>
        <v>0</v>
      </c>
      <c r="H27" s="180">
        <v>0</v>
      </c>
      <c r="I27" s="180">
        <v>0</v>
      </c>
      <c r="J27" s="180">
        <v>0</v>
      </c>
      <c r="K27" s="180">
        <v>0</v>
      </c>
      <c r="L27" s="180">
        <v>0</v>
      </c>
      <c r="M27" s="180">
        <v>0</v>
      </c>
      <c r="N27" s="180">
        <v>0</v>
      </c>
      <c r="O27" s="180">
        <v>0</v>
      </c>
      <c r="P27" s="180">
        <v>0</v>
      </c>
      <c r="Q27" s="180">
        <v>7.0993599999999999</v>
      </c>
      <c r="R27" s="180">
        <v>0</v>
      </c>
      <c r="S27" s="180">
        <v>7.0993599999999999</v>
      </c>
      <c r="T27" s="180">
        <v>0</v>
      </c>
      <c r="U27" s="180">
        <v>0</v>
      </c>
      <c r="V27" s="180">
        <v>0</v>
      </c>
      <c r="W27" s="180">
        <v>0</v>
      </c>
      <c r="X27" s="180">
        <v>0</v>
      </c>
      <c r="Y27" s="180">
        <v>0</v>
      </c>
      <c r="Z27" s="180">
        <v>0</v>
      </c>
      <c r="AA27" s="180">
        <v>0</v>
      </c>
      <c r="AB27" s="180">
        <v>0</v>
      </c>
      <c r="AC27" s="180">
        <v>0</v>
      </c>
      <c r="AD27" s="180">
        <v>0</v>
      </c>
      <c r="AE27" s="180">
        <v>0</v>
      </c>
      <c r="AF27" s="180">
        <v>0</v>
      </c>
      <c r="AG27" s="180">
        <v>0</v>
      </c>
      <c r="AH27" s="180">
        <v>0</v>
      </c>
      <c r="AI27" s="180">
        <v>0</v>
      </c>
      <c r="AJ27" s="180">
        <v>0</v>
      </c>
      <c r="AK27" s="180">
        <v>0</v>
      </c>
      <c r="AL27" s="180">
        <v>0</v>
      </c>
      <c r="AM27" s="180">
        <v>0</v>
      </c>
      <c r="AN27" s="180">
        <v>0</v>
      </c>
      <c r="AO27" s="178">
        <f t="shared" si="11"/>
        <v>7.0993599999999999</v>
      </c>
      <c r="AP27" s="178">
        <f t="shared" si="12"/>
        <v>7.0993599999999999</v>
      </c>
    </row>
    <row r="28" spans="1:45" x14ac:dyDescent="0.3">
      <c r="A28" s="51" t="s">
        <v>181</v>
      </c>
      <c r="B28" s="32" t="s">
        <v>546</v>
      </c>
      <c r="C28" s="179">
        <f t="shared" si="8"/>
        <v>0</v>
      </c>
      <c r="D28" s="179">
        <f t="shared" si="9"/>
        <v>0</v>
      </c>
      <c r="E28" s="180">
        <v>0</v>
      </c>
      <c r="F28" s="180">
        <v>0</v>
      </c>
      <c r="G28" s="180">
        <f t="shared" si="10"/>
        <v>0</v>
      </c>
      <c r="H28" s="180">
        <v>0</v>
      </c>
      <c r="I28" s="180">
        <v>0</v>
      </c>
      <c r="J28" s="180">
        <v>0</v>
      </c>
      <c r="K28" s="180">
        <v>0</v>
      </c>
      <c r="L28" s="180">
        <v>0</v>
      </c>
      <c r="M28" s="180">
        <v>0</v>
      </c>
      <c r="N28" s="180">
        <v>0</v>
      </c>
      <c r="O28" s="180">
        <v>0</v>
      </c>
      <c r="P28" s="180">
        <v>0</v>
      </c>
      <c r="Q28" s="180">
        <v>0</v>
      </c>
      <c r="R28" s="180">
        <v>0</v>
      </c>
      <c r="S28" s="180">
        <v>0</v>
      </c>
      <c r="T28" s="180">
        <v>0</v>
      </c>
      <c r="U28" s="180">
        <v>0</v>
      </c>
      <c r="V28" s="180">
        <v>0</v>
      </c>
      <c r="W28" s="180">
        <v>0</v>
      </c>
      <c r="X28" s="180">
        <v>0</v>
      </c>
      <c r="Y28" s="180">
        <v>0</v>
      </c>
      <c r="Z28" s="180">
        <v>0</v>
      </c>
      <c r="AA28" s="180">
        <v>0</v>
      </c>
      <c r="AB28" s="180">
        <v>0</v>
      </c>
      <c r="AC28" s="180">
        <v>0</v>
      </c>
      <c r="AD28" s="180">
        <v>0</v>
      </c>
      <c r="AE28" s="180">
        <v>0</v>
      </c>
      <c r="AF28" s="180">
        <v>0</v>
      </c>
      <c r="AG28" s="180">
        <v>0</v>
      </c>
      <c r="AH28" s="180">
        <v>0</v>
      </c>
      <c r="AI28" s="180">
        <v>0</v>
      </c>
      <c r="AJ28" s="180">
        <v>0</v>
      </c>
      <c r="AK28" s="180">
        <v>0</v>
      </c>
      <c r="AL28" s="180">
        <v>0</v>
      </c>
      <c r="AM28" s="180">
        <v>0</v>
      </c>
      <c r="AN28" s="180">
        <v>0</v>
      </c>
      <c r="AO28" s="178">
        <f t="shared" si="11"/>
        <v>0</v>
      </c>
      <c r="AP28" s="178">
        <f t="shared" si="12"/>
        <v>0</v>
      </c>
    </row>
    <row r="29" spans="1:45" x14ac:dyDescent="0.3">
      <c r="A29" s="51" t="s">
        <v>180</v>
      </c>
      <c r="B29" s="55" t="s">
        <v>179</v>
      </c>
      <c r="C29" s="179">
        <f t="shared" si="8"/>
        <v>0</v>
      </c>
      <c r="D29" s="179">
        <f t="shared" si="9"/>
        <v>0</v>
      </c>
      <c r="E29" s="180">
        <v>0</v>
      </c>
      <c r="F29" s="180">
        <v>0</v>
      </c>
      <c r="G29" s="180">
        <f t="shared" si="10"/>
        <v>0</v>
      </c>
      <c r="H29" s="180">
        <v>0</v>
      </c>
      <c r="I29" s="180">
        <v>0</v>
      </c>
      <c r="J29" s="180">
        <v>0</v>
      </c>
      <c r="K29" s="180">
        <v>0</v>
      </c>
      <c r="L29" s="180">
        <v>0</v>
      </c>
      <c r="M29" s="180">
        <v>0</v>
      </c>
      <c r="N29" s="180">
        <v>0</v>
      </c>
      <c r="O29" s="180">
        <v>0</v>
      </c>
      <c r="P29" s="180">
        <v>0</v>
      </c>
      <c r="Q29" s="180">
        <v>0</v>
      </c>
      <c r="R29" s="180">
        <v>0</v>
      </c>
      <c r="S29" s="180">
        <v>0</v>
      </c>
      <c r="T29" s="180">
        <v>0</v>
      </c>
      <c r="U29" s="180">
        <v>0</v>
      </c>
      <c r="V29" s="180">
        <v>0</v>
      </c>
      <c r="W29" s="180">
        <v>0</v>
      </c>
      <c r="X29" s="180">
        <v>0</v>
      </c>
      <c r="Y29" s="180">
        <v>0</v>
      </c>
      <c r="Z29" s="180">
        <v>0</v>
      </c>
      <c r="AA29" s="180">
        <v>0</v>
      </c>
      <c r="AB29" s="180">
        <v>0</v>
      </c>
      <c r="AC29" s="180">
        <v>0</v>
      </c>
      <c r="AD29" s="180">
        <v>0</v>
      </c>
      <c r="AE29" s="180">
        <v>0</v>
      </c>
      <c r="AF29" s="180">
        <v>0</v>
      </c>
      <c r="AG29" s="180">
        <v>0</v>
      </c>
      <c r="AH29" s="180">
        <v>0</v>
      </c>
      <c r="AI29" s="180">
        <v>0</v>
      </c>
      <c r="AJ29" s="180">
        <v>0</v>
      </c>
      <c r="AK29" s="180">
        <v>0</v>
      </c>
      <c r="AL29" s="180">
        <v>0</v>
      </c>
      <c r="AM29" s="180">
        <v>0</v>
      </c>
      <c r="AN29" s="180">
        <v>0</v>
      </c>
      <c r="AO29" s="178">
        <f t="shared" si="11"/>
        <v>0</v>
      </c>
      <c r="AP29" s="178">
        <f t="shared" si="12"/>
        <v>0</v>
      </c>
    </row>
    <row r="30" spans="1:45" ht="46.8" x14ac:dyDescent="0.3">
      <c r="A30" s="54" t="s">
        <v>64</v>
      </c>
      <c r="B30" s="53" t="s">
        <v>178</v>
      </c>
      <c r="C30" s="179">
        <f t="shared" si="8"/>
        <v>5.9161333300000001</v>
      </c>
      <c r="D30" s="179">
        <f>O30+S30</f>
        <v>5.9161333300000001</v>
      </c>
      <c r="E30" s="178">
        <v>0</v>
      </c>
      <c r="F30" s="178">
        <f>D30</f>
        <v>5.9161333300000001</v>
      </c>
      <c r="G30" s="178">
        <f t="shared" si="10"/>
        <v>0</v>
      </c>
      <c r="H30" s="178">
        <v>0</v>
      </c>
      <c r="I30" s="178">
        <f t="shared" ref="I30" si="13">SUM(I31:I34)</f>
        <v>0</v>
      </c>
      <c r="J30" s="178">
        <f t="shared" ref="J30:AO30" si="14">SUM(J31:J34)</f>
        <v>0</v>
      </c>
      <c r="K30" s="178">
        <f t="shared" si="14"/>
        <v>0</v>
      </c>
      <c r="L30" s="178">
        <f t="shared" si="14"/>
        <v>0</v>
      </c>
      <c r="M30" s="178">
        <f t="shared" ref="M30:Q30" si="15">SUM(M31:M34)</f>
        <v>0</v>
      </c>
      <c r="N30" s="178">
        <f t="shared" si="15"/>
        <v>0</v>
      </c>
      <c r="O30" s="178">
        <f t="shared" si="15"/>
        <v>0</v>
      </c>
      <c r="P30" s="178">
        <f t="shared" si="15"/>
        <v>0</v>
      </c>
      <c r="Q30" s="178">
        <f t="shared" si="15"/>
        <v>5.9161333300000001</v>
      </c>
      <c r="R30" s="178">
        <f t="shared" si="14"/>
        <v>0</v>
      </c>
      <c r="S30" s="178">
        <f t="shared" si="14"/>
        <v>5.9161333300000001</v>
      </c>
      <c r="T30" s="178">
        <f t="shared" si="14"/>
        <v>0</v>
      </c>
      <c r="U30" s="178">
        <f t="shared" si="14"/>
        <v>0</v>
      </c>
      <c r="V30" s="178">
        <f t="shared" si="14"/>
        <v>0</v>
      </c>
      <c r="W30" s="178">
        <f t="shared" si="14"/>
        <v>0</v>
      </c>
      <c r="X30" s="178">
        <f t="shared" si="14"/>
        <v>0</v>
      </c>
      <c r="Y30" s="178">
        <f t="shared" si="14"/>
        <v>0</v>
      </c>
      <c r="Z30" s="178">
        <f t="shared" si="14"/>
        <v>0</v>
      </c>
      <c r="AA30" s="178">
        <f t="shared" si="14"/>
        <v>0</v>
      </c>
      <c r="AB30" s="178">
        <f t="shared" si="14"/>
        <v>0</v>
      </c>
      <c r="AC30" s="178">
        <f t="shared" si="14"/>
        <v>0</v>
      </c>
      <c r="AD30" s="178">
        <f t="shared" si="14"/>
        <v>0</v>
      </c>
      <c r="AE30" s="178">
        <f t="shared" si="14"/>
        <v>0</v>
      </c>
      <c r="AF30" s="178">
        <f t="shared" si="14"/>
        <v>0</v>
      </c>
      <c r="AG30" s="178">
        <f t="shared" si="14"/>
        <v>0</v>
      </c>
      <c r="AH30" s="178">
        <f t="shared" si="14"/>
        <v>0</v>
      </c>
      <c r="AI30" s="178">
        <f t="shared" si="14"/>
        <v>0</v>
      </c>
      <c r="AJ30" s="178">
        <f t="shared" si="14"/>
        <v>0</v>
      </c>
      <c r="AK30" s="178">
        <f t="shared" si="14"/>
        <v>0</v>
      </c>
      <c r="AL30" s="178">
        <f t="shared" si="14"/>
        <v>0</v>
      </c>
      <c r="AM30" s="178">
        <f t="shared" si="14"/>
        <v>0</v>
      </c>
      <c r="AN30" s="178">
        <f t="shared" si="14"/>
        <v>0</v>
      </c>
      <c r="AO30" s="178">
        <f t="shared" si="14"/>
        <v>5.9161333300000001</v>
      </c>
      <c r="AP30" s="178">
        <f t="shared" si="12"/>
        <v>5.9161333300000001</v>
      </c>
    </row>
    <row r="31" spans="1:45" x14ac:dyDescent="0.3">
      <c r="A31" s="54" t="s">
        <v>177</v>
      </c>
      <c r="B31" s="32" t="s">
        <v>176</v>
      </c>
      <c r="C31" s="179">
        <f t="shared" si="8"/>
        <v>0</v>
      </c>
      <c r="D31" s="179">
        <f t="shared" si="9"/>
        <v>0</v>
      </c>
      <c r="E31" s="187">
        <v>0</v>
      </c>
      <c r="F31" s="187">
        <v>0</v>
      </c>
      <c r="G31" s="187">
        <f t="shared" si="10"/>
        <v>0</v>
      </c>
      <c r="H31" s="180">
        <v>0</v>
      </c>
      <c r="I31" s="187">
        <v>0</v>
      </c>
      <c r="J31" s="187">
        <v>0</v>
      </c>
      <c r="K31" s="187">
        <v>0</v>
      </c>
      <c r="L31" s="187">
        <v>0</v>
      </c>
      <c r="M31" s="187">
        <v>0</v>
      </c>
      <c r="N31" s="187">
        <v>0</v>
      </c>
      <c r="O31" s="187">
        <v>0</v>
      </c>
      <c r="P31" s="187">
        <v>0</v>
      </c>
      <c r="Q31" s="187">
        <v>0</v>
      </c>
      <c r="R31" s="187">
        <v>0</v>
      </c>
      <c r="S31" s="187">
        <v>0</v>
      </c>
      <c r="T31" s="187">
        <v>0</v>
      </c>
      <c r="U31" s="187">
        <v>0</v>
      </c>
      <c r="V31" s="187">
        <v>0</v>
      </c>
      <c r="W31" s="187">
        <v>0</v>
      </c>
      <c r="X31" s="187">
        <v>0</v>
      </c>
      <c r="Y31" s="187">
        <v>0</v>
      </c>
      <c r="Z31" s="187">
        <v>0</v>
      </c>
      <c r="AA31" s="187">
        <v>0</v>
      </c>
      <c r="AB31" s="187">
        <v>0</v>
      </c>
      <c r="AC31" s="187">
        <v>0</v>
      </c>
      <c r="AD31" s="187">
        <v>0</v>
      </c>
      <c r="AE31" s="187">
        <v>0</v>
      </c>
      <c r="AF31" s="187">
        <v>0</v>
      </c>
      <c r="AG31" s="187">
        <v>0</v>
      </c>
      <c r="AH31" s="187">
        <v>0</v>
      </c>
      <c r="AI31" s="187">
        <v>0</v>
      </c>
      <c r="AJ31" s="187">
        <v>0</v>
      </c>
      <c r="AK31" s="187">
        <v>0</v>
      </c>
      <c r="AL31" s="187">
        <v>0</v>
      </c>
      <c r="AM31" s="187">
        <v>0</v>
      </c>
      <c r="AN31" s="187">
        <v>0</v>
      </c>
      <c r="AO31" s="178">
        <f t="shared" si="11"/>
        <v>0</v>
      </c>
      <c r="AP31" s="178">
        <f t="shared" si="12"/>
        <v>0</v>
      </c>
    </row>
    <row r="32" spans="1:45" ht="31.2" x14ac:dyDescent="0.3">
      <c r="A32" s="54" t="s">
        <v>175</v>
      </c>
      <c r="B32" s="32" t="s">
        <v>174</v>
      </c>
      <c r="C32" s="179">
        <f t="shared" si="8"/>
        <v>0</v>
      </c>
      <c r="D32" s="179">
        <f t="shared" si="9"/>
        <v>0</v>
      </c>
      <c r="E32" s="187">
        <f>F32</f>
        <v>0</v>
      </c>
      <c r="F32" s="187">
        <f>D32</f>
        <v>0</v>
      </c>
      <c r="G32" s="187">
        <f t="shared" si="10"/>
        <v>0</v>
      </c>
      <c r="H32" s="180">
        <v>0</v>
      </c>
      <c r="I32" s="187">
        <v>0</v>
      </c>
      <c r="J32" s="187">
        <v>0</v>
      </c>
      <c r="K32" s="187">
        <v>0</v>
      </c>
      <c r="L32" s="187">
        <v>0</v>
      </c>
      <c r="M32" s="187">
        <v>0</v>
      </c>
      <c r="N32" s="187">
        <v>0</v>
      </c>
      <c r="O32" s="187">
        <v>0</v>
      </c>
      <c r="P32" s="187">
        <v>0</v>
      </c>
      <c r="Q32" s="187">
        <v>0</v>
      </c>
      <c r="R32" s="187">
        <v>0</v>
      </c>
      <c r="S32" s="187">
        <v>0</v>
      </c>
      <c r="T32" s="187">
        <v>0</v>
      </c>
      <c r="U32" s="187">
        <v>0</v>
      </c>
      <c r="V32" s="187">
        <v>0</v>
      </c>
      <c r="W32" s="187">
        <v>0</v>
      </c>
      <c r="X32" s="187">
        <v>0</v>
      </c>
      <c r="Y32" s="187">
        <v>0</v>
      </c>
      <c r="Z32" s="187">
        <v>0</v>
      </c>
      <c r="AA32" s="187">
        <v>0</v>
      </c>
      <c r="AB32" s="187">
        <v>0</v>
      </c>
      <c r="AC32" s="187">
        <v>0</v>
      </c>
      <c r="AD32" s="187">
        <v>0</v>
      </c>
      <c r="AE32" s="187">
        <v>0</v>
      </c>
      <c r="AF32" s="187">
        <v>0</v>
      </c>
      <c r="AG32" s="187">
        <v>0</v>
      </c>
      <c r="AH32" s="187">
        <v>0</v>
      </c>
      <c r="AI32" s="187">
        <v>0</v>
      </c>
      <c r="AJ32" s="187">
        <v>0</v>
      </c>
      <c r="AK32" s="187">
        <v>0</v>
      </c>
      <c r="AL32" s="187">
        <v>0</v>
      </c>
      <c r="AM32" s="187">
        <v>0</v>
      </c>
      <c r="AN32" s="187">
        <v>0</v>
      </c>
      <c r="AO32" s="178">
        <f t="shared" si="11"/>
        <v>0</v>
      </c>
      <c r="AP32" s="178">
        <f t="shared" si="12"/>
        <v>0</v>
      </c>
    </row>
    <row r="33" spans="1:42" x14ac:dyDescent="0.3">
      <c r="A33" s="54" t="s">
        <v>173</v>
      </c>
      <c r="B33" s="32" t="s">
        <v>172</v>
      </c>
      <c r="C33" s="179">
        <f t="shared" si="8"/>
        <v>5.9161333300000001</v>
      </c>
      <c r="D33" s="179">
        <f>O33+S33</f>
        <v>5.9161333300000001</v>
      </c>
      <c r="E33" s="187">
        <v>0</v>
      </c>
      <c r="F33" s="187">
        <f>D33</f>
        <v>5.9161333300000001</v>
      </c>
      <c r="G33" s="187">
        <f t="shared" si="10"/>
        <v>0</v>
      </c>
      <c r="H33" s="180">
        <v>0</v>
      </c>
      <c r="I33" s="187">
        <v>0</v>
      </c>
      <c r="J33" s="187">
        <v>0</v>
      </c>
      <c r="K33" s="187">
        <v>0</v>
      </c>
      <c r="L33" s="187">
        <v>0</v>
      </c>
      <c r="M33" s="187">
        <v>0</v>
      </c>
      <c r="N33" s="187">
        <v>0</v>
      </c>
      <c r="O33" s="187">
        <v>0</v>
      </c>
      <c r="P33" s="187">
        <v>0</v>
      </c>
      <c r="Q33" s="187">
        <v>5.9161333300000001</v>
      </c>
      <c r="R33" s="187">
        <v>0</v>
      </c>
      <c r="S33" s="187">
        <v>5.9161333300000001</v>
      </c>
      <c r="T33" s="187">
        <v>0</v>
      </c>
      <c r="U33" s="187">
        <v>0</v>
      </c>
      <c r="V33" s="187">
        <v>0</v>
      </c>
      <c r="W33" s="187">
        <v>0</v>
      </c>
      <c r="X33" s="187">
        <v>0</v>
      </c>
      <c r="Y33" s="187">
        <v>0</v>
      </c>
      <c r="Z33" s="187">
        <v>0</v>
      </c>
      <c r="AA33" s="187">
        <v>0</v>
      </c>
      <c r="AB33" s="187">
        <v>0</v>
      </c>
      <c r="AC33" s="187">
        <v>0</v>
      </c>
      <c r="AD33" s="187">
        <v>0</v>
      </c>
      <c r="AE33" s="187">
        <v>0</v>
      </c>
      <c r="AF33" s="187">
        <v>0</v>
      </c>
      <c r="AG33" s="187">
        <v>0</v>
      </c>
      <c r="AH33" s="187">
        <v>0</v>
      </c>
      <c r="AI33" s="187">
        <v>0</v>
      </c>
      <c r="AJ33" s="187">
        <v>0</v>
      </c>
      <c r="AK33" s="187">
        <v>0</v>
      </c>
      <c r="AL33" s="187">
        <v>0</v>
      </c>
      <c r="AM33" s="187">
        <v>0</v>
      </c>
      <c r="AN33" s="187">
        <v>0</v>
      </c>
      <c r="AO33" s="178">
        <f t="shared" si="11"/>
        <v>5.9161333300000001</v>
      </c>
      <c r="AP33" s="178">
        <f t="shared" si="12"/>
        <v>5.9161333300000001</v>
      </c>
    </row>
    <row r="34" spans="1:42" x14ac:dyDescent="0.3">
      <c r="A34" s="54" t="s">
        <v>171</v>
      </c>
      <c r="B34" s="32" t="s">
        <v>170</v>
      </c>
      <c r="C34" s="179">
        <f t="shared" si="8"/>
        <v>0</v>
      </c>
      <c r="D34" s="179">
        <f t="shared" si="9"/>
        <v>0</v>
      </c>
      <c r="E34" s="187">
        <v>0</v>
      </c>
      <c r="F34" s="187">
        <v>0</v>
      </c>
      <c r="G34" s="187">
        <f t="shared" si="10"/>
        <v>0</v>
      </c>
      <c r="H34" s="180">
        <v>0</v>
      </c>
      <c r="I34" s="187">
        <v>0</v>
      </c>
      <c r="J34" s="187">
        <v>0</v>
      </c>
      <c r="K34" s="187">
        <v>0</v>
      </c>
      <c r="L34" s="187">
        <v>0</v>
      </c>
      <c r="M34" s="187">
        <v>0</v>
      </c>
      <c r="N34" s="187">
        <v>0</v>
      </c>
      <c r="O34" s="187">
        <v>0</v>
      </c>
      <c r="P34" s="187">
        <v>0</v>
      </c>
      <c r="Q34" s="187">
        <v>0</v>
      </c>
      <c r="R34" s="187">
        <v>0</v>
      </c>
      <c r="S34" s="187">
        <v>0</v>
      </c>
      <c r="T34" s="187">
        <v>0</v>
      </c>
      <c r="U34" s="187">
        <v>0</v>
      </c>
      <c r="V34" s="187">
        <v>0</v>
      </c>
      <c r="W34" s="187">
        <v>0</v>
      </c>
      <c r="X34" s="187">
        <v>0</v>
      </c>
      <c r="Y34" s="187">
        <v>0</v>
      </c>
      <c r="Z34" s="187">
        <v>0</v>
      </c>
      <c r="AA34" s="187">
        <v>0</v>
      </c>
      <c r="AB34" s="187">
        <v>0</v>
      </c>
      <c r="AC34" s="187">
        <v>0</v>
      </c>
      <c r="AD34" s="187">
        <v>0</v>
      </c>
      <c r="AE34" s="187">
        <v>0</v>
      </c>
      <c r="AF34" s="187">
        <v>0</v>
      </c>
      <c r="AG34" s="187">
        <v>0</v>
      </c>
      <c r="AH34" s="187">
        <v>0</v>
      </c>
      <c r="AI34" s="187">
        <v>0</v>
      </c>
      <c r="AJ34" s="187">
        <v>0</v>
      </c>
      <c r="AK34" s="187">
        <v>0</v>
      </c>
      <c r="AL34" s="187">
        <v>0</v>
      </c>
      <c r="AM34" s="187">
        <v>0</v>
      </c>
      <c r="AN34" s="187">
        <v>0</v>
      </c>
      <c r="AO34" s="178">
        <f t="shared" si="11"/>
        <v>0</v>
      </c>
      <c r="AP34" s="178">
        <f t="shared" si="12"/>
        <v>0</v>
      </c>
    </row>
    <row r="35" spans="1:42" ht="31.2" x14ac:dyDescent="0.3">
      <c r="A35" s="54" t="s">
        <v>63</v>
      </c>
      <c r="B35" s="53" t="s">
        <v>169</v>
      </c>
      <c r="C35" s="179">
        <f t="shared" si="8"/>
        <v>0</v>
      </c>
      <c r="D35" s="179">
        <f t="shared" si="9"/>
        <v>0</v>
      </c>
      <c r="E35" s="178">
        <f t="shared" ref="E35:F35" si="16">SUM(E36:E42)</f>
        <v>0</v>
      </c>
      <c r="F35" s="178">
        <f t="shared" si="16"/>
        <v>0</v>
      </c>
      <c r="G35" s="178">
        <f t="shared" si="10"/>
        <v>0</v>
      </c>
      <c r="H35" s="178">
        <f t="shared" ref="H35:AO35" si="17">SUM(H36:H42)</f>
        <v>0</v>
      </c>
      <c r="I35" s="178">
        <f t="shared" ref="I35" si="18">SUM(I36:I42)</f>
        <v>0</v>
      </c>
      <c r="J35" s="178">
        <f t="shared" si="17"/>
        <v>0</v>
      </c>
      <c r="K35" s="178">
        <f t="shared" si="17"/>
        <v>0</v>
      </c>
      <c r="L35" s="178">
        <f t="shared" si="17"/>
        <v>0</v>
      </c>
      <c r="M35" s="178">
        <f t="shared" ref="M35:Q35" si="19">SUM(M36:M42)</f>
        <v>0</v>
      </c>
      <c r="N35" s="178">
        <f t="shared" si="19"/>
        <v>0</v>
      </c>
      <c r="O35" s="178">
        <f t="shared" si="19"/>
        <v>0</v>
      </c>
      <c r="P35" s="178">
        <f t="shared" si="19"/>
        <v>0</v>
      </c>
      <c r="Q35" s="178">
        <f t="shared" si="19"/>
        <v>0</v>
      </c>
      <c r="R35" s="178">
        <f t="shared" si="17"/>
        <v>0</v>
      </c>
      <c r="S35" s="178">
        <f t="shared" si="17"/>
        <v>0</v>
      </c>
      <c r="T35" s="178">
        <f t="shared" si="17"/>
        <v>0</v>
      </c>
      <c r="U35" s="178">
        <f t="shared" si="17"/>
        <v>0</v>
      </c>
      <c r="V35" s="178">
        <f t="shared" si="17"/>
        <v>0</v>
      </c>
      <c r="W35" s="178">
        <f t="shared" si="17"/>
        <v>0</v>
      </c>
      <c r="X35" s="178">
        <f t="shared" si="17"/>
        <v>0</v>
      </c>
      <c r="Y35" s="178">
        <f t="shared" si="17"/>
        <v>0</v>
      </c>
      <c r="Z35" s="178">
        <f t="shared" si="17"/>
        <v>0</v>
      </c>
      <c r="AA35" s="178">
        <f t="shared" si="17"/>
        <v>0</v>
      </c>
      <c r="AB35" s="178">
        <f t="shared" si="17"/>
        <v>0</v>
      </c>
      <c r="AC35" s="178">
        <f t="shared" si="17"/>
        <v>0</v>
      </c>
      <c r="AD35" s="178">
        <f t="shared" si="17"/>
        <v>0</v>
      </c>
      <c r="AE35" s="178">
        <f t="shared" si="17"/>
        <v>0</v>
      </c>
      <c r="AF35" s="178">
        <f t="shared" si="17"/>
        <v>0</v>
      </c>
      <c r="AG35" s="178">
        <f t="shared" si="17"/>
        <v>0</v>
      </c>
      <c r="AH35" s="178">
        <f t="shared" si="17"/>
        <v>0</v>
      </c>
      <c r="AI35" s="178">
        <f t="shared" si="17"/>
        <v>0</v>
      </c>
      <c r="AJ35" s="178">
        <f t="shared" si="17"/>
        <v>0</v>
      </c>
      <c r="AK35" s="178">
        <f t="shared" si="17"/>
        <v>0</v>
      </c>
      <c r="AL35" s="178">
        <f t="shared" si="17"/>
        <v>0</v>
      </c>
      <c r="AM35" s="178">
        <f t="shared" si="17"/>
        <v>0</v>
      </c>
      <c r="AN35" s="178">
        <f t="shared" si="17"/>
        <v>0</v>
      </c>
      <c r="AO35" s="178">
        <f t="shared" si="17"/>
        <v>0</v>
      </c>
      <c r="AP35" s="178">
        <f t="shared" si="12"/>
        <v>0</v>
      </c>
    </row>
    <row r="36" spans="1:42" ht="31.2" x14ac:dyDescent="0.3">
      <c r="A36" s="51" t="s">
        <v>168</v>
      </c>
      <c r="B36" s="50" t="s">
        <v>167</v>
      </c>
      <c r="C36" s="179">
        <f t="shared" si="8"/>
        <v>0</v>
      </c>
      <c r="D36" s="179">
        <f t="shared" si="9"/>
        <v>0</v>
      </c>
      <c r="E36" s="180">
        <v>0</v>
      </c>
      <c r="F36" s="180">
        <v>0</v>
      </c>
      <c r="G36" s="180">
        <f t="shared" si="10"/>
        <v>0</v>
      </c>
      <c r="H36" s="180">
        <v>0</v>
      </c>
      <c r="I36" s="180">
        <v>0</v>
      </c>
      <c r="J36" s="180">
        <v>0</v>
      </c>
      <c r="K36" s="180">
        <v>0</v>
      </c>
      <c r="L36" s="180">
        <v>0</v>
      </c>
      <c r="M36" s="180">
        <v>0</v>
      </c>
      <c r="N36" s="180">
        <v>0</v>
      </c>
      <c r="O36" s="180">
        <v>0</v>
      </c>
      <c r="P36" s="180">
        <v>0</v>
      </c>
      <c r="Q36" s="180">
        <v>0</v>
      </c>
      <c r="R36" s="180">
        <v>0</v>
      </c>
      <c r="S36" s="180">
        <v>0</v>
      </c>
      <c r="T36" s="180">
        <v>0</v>
      </c>
      <c r="U36" s="180">
        <v>0</v>
      </c>
      <c r="V36" s="180">
        <v>0</v>
      </c>
      <c r="W36" s="180">
        <v>0</v>
      </c>
      <c r="X36" s="180">
        <v>0</v>
      </c>
      <c r="Y36" s="180">
        <v>0</v>
      </c>
      <c r="Z36" s="180">
        <v>0</v>
      </c>
      <c r="AA36" s="180">
        <v>0</v>
      </c>
      <c r="AB36" s="180">
        <v>0</v>
      </c>
      <c r="AC36" s="180">
        <v>0</v>
      </c>
      <c r="AD36" s="180">
        <v>0</v>
      </c>
      <c r="AE36" s="180">
        <v>0</v>
      </c>
      <c r="AF36" s="180">
        <v>0</v>
      </c>
      <c r="AG36" s="180">
        <v>0</v>
      </c>
      <c r="AH36" s="180">
        <v>0</v>
      </c>
      <c r="AI36" s="180">
        <v>0</v>
      </c>
      <c r="AJ36" s="180">
        <v>0</v>
      </c>
      <c r="AK36" s="180">
        <v>0</v>
      </c>
      <c r="AL36" s="180">
        <v>0</v>
      </c>
      <c r="AM36" s="180">
        <v>0</v>
      </c>
      <c r="AN36" s="180">
        <v>0</v>
      </c>
      <c r="AO36" s="178">
        <f t="shared" si="11"/>
        <v>0</v>
      </c>
      <c r="AP36" s="178">
        <f t="shared" si="12"/>
        <v>0</v>
      </c>
    </row>
    <row r="37" spans="1:42" x14ac:dyDescent="0.3">
      <c r="A37" s="51" t="s">
        <v>166</v>
      </c>
      <c r="B37" s="50" t="s">
        <v>156</v>
      </c>
      <c r="C37" s="179">
        <f t="shared" si="8"/>
        <v>0</v>
      </c>
      <c r="D37" s="179">
        <f t="shared" si="9"/>
        <v>0</v>
      </c>
      <c r="E37" s="180">
        <v>0</v>
      </c>
      <c r="F37" s="180">
        <v>0</v>
      </c>
      <c r="G37" s="180">
        <f t="shared" si="10"/>
        <v>0</v>
      </c>
      <c r="H37" s="180">
        <v>0</v>
      </c>
      <c r="I37" s="180">
        <v>0</v>
      </c>
      <c r="J37" s="180">
        <v>0</v>
      </c>
      <c r="K37" s="180">
        <v>0</v>
      </c>
      <c r="L37" s="180">
        <v>0</v>
      </c>
      <c r="M37" s="180">
        <v>0</v>
      </c>
      <c r="N37" s="180">
        <v>0</v>
      </c>
      <c r="O37" s="180">
        <v>0</v>
      </c>
      <c r="P37" s="180">
        <v>0</v>
      </c>
      <c r="Q37" s="180">
        <v>0</v>
      </c>
      <c r="R37" s="180">
        <v>0</v>
      </c>
      <c r="S37" s="180">
        <v>0</v>
      </c>
      <c r="T37" s="180">
        <v>0</v>
      </c>
      <c r="U37" s="180">
        <v>0</v>
      </c>
      <c r="V37" s="180">
        <v>0</v>
      </c>
      <c r="W37" s="180">
        <v>0</v>
      </c>
      <c r="X37" s="180">
        <v>0</v>
      </c>
      <c r="Y37" s="180">
        <v>0</v>
      </c>
      <c r="Z37" s="180">
        <v>0</v>
      </c>
      <c r="AA37" s="180">
        <v>0</v>
      </c>
      <c r="AB37" s="180">
        <v>0</v>
      </c>
      <c r="AC37" s="180">
        <v>0</v>
      </c>
      <c r="AD37" s="180">
        <v>0</v>
      </c>
      <c r="AE37" s="180">
        <v>0</v>
      </c>
      <c r="AF37" s="180">
        <v>0</v>
      </c>
      <c r="AG37" s="180">
        <v>0</v>
      </c>
      <c r="AH37" s="180">
        <v>0</v>
      </c>
      <c r="AI37" s="180">
        <v>0</v>
      </c>
      <c r="AJ37" s="180">
        <v>0</v>
      </c>
      <c r="AK37" s="180">
        <v>0</v>
      </c>
      <c r="AL37" s="180">
        <v>0</v>
      </c>
      <c r="AM37" s="180">
        <v>0</v>
      </c>
      <c r="AN37" s="180">
        <v>0</v>
      </c>
      <c r="AO37" s="178">
        <f t="shared" si="11"/>
        <v>0</v>
      </c>
      <c r="AP37" s="178">
        <f t="shared" si="12"/>
        <v>0</v>
      </c>
    </row>
    <row r="38" spans="1:42" x14ac:dyDescent="0.3">
      <c r="A38" s="51" t="s">
        <v>165</v>
      </c>
      <c r="B38" s="50" t="s">
        <v>154</v>
      </c>
      <c r="C38" s="179">
        <f t="shared" si="8"/>
        <v>0</v>
      </c>
      <c r="D38" s="179">
        <f t="shared" si="9"/>
        <v>0</v>
      </c>
      <c r="E38" s="180">
        <v>0</v>
      </c>
      <c r="F38" s="180">
        <v>0</v>
      </c>
      <c r="G38" s="180">
        <f t="shared" si="10"/>
        <v>0</v>
      </c>
      <c r="H38" s="180">
        <v>0</v>
      </c>
      <c r="I38" s="180">
        <v>0</v>
      </c>
      <c r="J38" s="180">
        <v>0</v>
      </c>
      <c r="K38" s="180">
        <v>0</v>
      </c>
      <c r="L38" s="180">
        <v>0</v>
      </c>
      <c r="M38" s="180">
        <v>0</v>
      </c>
      <c r="N38" s="180">
        <v>0</v>
      </c>
      <c r="O38" s="180">
        <v>0</v>
      </c>
      <c r="P38" s="180">
        <v>0</v>
      </c>
      <c r="Q38" s="180">
        <v>0</v>
      </c>
      <c r="R38" s="180">
        <v>0</v>
      </c>
      <c r="S38" s="180">
        <v>0</v>
      </c>
      <c r="T38" s="180">
        <v>0</v>
      </c>
      <c r="U38" s="180">
        <v>0</v>
      </c>
      <c r="V38" s="180">
        <v>0</v>
      </c>
      <c r="W38" s="180">
        <v>0</v>
      </c>
      <c r="X38" s="180">
        <v>0</v>
      </c>
      <c r="Y38" s="180">
        <v>0</v>
      </c>
      <c r="Z38" s="180">
        <v>0</v>
      </c>
      <c r="AA38" s="180">
        <v>0</v>
      </c>
      <c r="AB38" s="180">
        <v>0</v>
      </c>
      <c r="AC38" s="180">
        <v>0</v>
      </c>
      <c r="AD38" s="180">
        <v>0</v>
      </c>
      <c r="AE38" s="180">
        <v>0</v>
      </c>
      <c r="AF38" s="180">
        <v>0</v>
      </c>
      <c r="AG38" s="180">
        <v>0</v>
      </c>
      <c r="AH38" s="180">
        <v>0</v>
      </c>
      <c r="AI38" s="180">
        <v>0</v>
      </c>
      <c r="AJ38" s="180">
        <v>0</v>
      </c>
      <c r="AK38" s="180">
        <v>0</v>
      </c>
      <c r="AL38" s="180">
        <v>0</v>
      </c>
      <c r="AM38" s="180">
        <v>0</v>
      </c>
      <c r="AN38" s="180">
        <v>0</v>
      </c>
      <c r="AO38" s="178">
        <f t="shared" si="11"/>
        <v>0</v>
      </c>
      <c r="AP38" s="178">
        <f t="shared" si="12"/>
        <v>0</v>
      </c>
    </row>
    <row r="39" spans="1:42" ht="31.2" x14ac:dyDescent="0.3">
      <c r="A39" s="51" t="s">
        <v>164</v>
      </c>
      <c r="B39" s="32" t="s">
        <v>152</v>
      </c>
      <c r="C39" s="179">
        <f t="shared" si="8"/>
        <v>0</v>
      </c>
      <c r="D39" s="179">
        <f t="shared" si="9"/>
        <v>0</v>
      </c>
      <c r="E39" s="180">
        <v>0</v>
      </c>
      <c r="F39" s="180">
        <v>0</v>
      </c>
      <c r="G39" s="180">
        <f t="shared" si="10"/>
        <v>0</v>
      </c>
      <c r="H39" s="180">
        <v>0</v>
      </c>
      <c r="I39" s="180">
        <v>0</v>
      </c>
      <c r="J39" s="180">
        <v>0</v>
      </c>
      <c r="K39" s="180">
        <v>0</v>
      </c>
      <c r="L39" s="180">
        <v>0</v>
      </c>
      <c r="M39" s="180">
        <v>0</v>
      </c>
      <c r="N39" s="180">
        <v>0</v>
      </c>
      <c r="O39" s="180">
        <v>0</v>
      </c>
      <c r="P39" s="180">
        <v>0</v>
      </c>
      <c r="Q39" s="180">
        <v>0</v>
      </c>
      <c r="R39" s="180">
        <v>0</v>
      </c>
      <c r="S39" s="180">
        <v>0</v>
      </c>
      <c r="T39" s="180">
        <v>0</v>
      </c>
      <c r="U39" s="180">
        <v>0</v>
      </c>
      <c r="V39" s="180">
        <v>0</v>
      </c>
      <c r="W39" s="180">
        <v>0</v>
      </c>
      <c r="X39" s="180">
        <v>0</v>
      </c>
      <c r="Y39" s="180">
        <v>0</v>
      </c>
      <c r="Z39" s="180">
        <v>0</v>
      </c>
      <c r="AA39" s="180">
        <v>0</v>
      </c>
      <c r="AB39" s="180">
        <v>0</v>
      </c>
      <c r="AC39" s="180">
        <v>0</v>
      </c>
      <c r="AD39" s="180">
        <v>0</v>
      </c>
      <c r="AE39" s="180">
        <v>0</v>
      </c>
      <c r="AF39" s="180">
        <v>0</v>
      </c>
      <c r="AG39" s="180">
        <v>0</v>
      </c>
      <c r="AH39" s="180">
        <v>0</v>
      </c>
      <c r="AI39" s="180">
        <v>0</v>
      </c>
      <c r="AJ39" s="180">
        <v>0</v>
      </c>
      <c r="AK39" s="180">
        <v>0</v>
      </c>
      <c r="AL39" s="180">
        <v>0</v>
      </c>
      <c r="AM39" s="180">
        <v>0</v>
      </c>
      <c r="AN39" s="180">
        <v>0</v>
      </c>
      <c r="AO39" s="178">
        <f t="shared" si="11"/>
        <v>0</v>
      </c>
      <c r="AP39" s="178">
        <f t="shared" si="12"/>
        <v>0</v>
      </c>
    </row>
    <row r="40" spans="1:42" ht="31.2" x14ac:dyDescent="0.3">
      <c r="A40" s="51" t="s">
        <v>163</v>
      </c>
      <c r="B40" s="32" t="s">
        <v>150</v>
      </c>
      <c r="C40" s="179">
        <f t="shared" si="8"/>
        <v>0</v>
      </c>
      <c r="D40" s="179">
        <f t="shared" si="9"/>
        <v>0</v>
      </c>
      <c r="E40" s="180">
        <v>0</v>
      </c>
      <c r="F40" s="180">
        <v>0</v>
      </c>
      <c r="G40" s="180">
        <f t="shared" si="10"/>
        <v>0</v>
      </c>
      <c r="H40" s="180">
        <v>0</v>
      </c>
      <c r="I40" s="180">
        <v>0</v>
      </c>
      <c r="J40" s="180">
        <v>0</v>
      </c>
      <c r="K40" s="180">
        <v>0</v>
      </c>
      <c r="L40" s="180">
        <v>0</v>
      </c>
      <c r="M40" s="180">
        <v>0</v>
      </c>
      <c r="N40" s="180">
        <v>0</v>
      </c>
      <c r="O40" s="180">
        <v>0</v>
      </c>
      <c r="P40" s="180">
        <v>0</v>
      </c>
      <c r="Q40" s="180">
        <v>0</v>
      </c>
      <c r="R40" s="180">
        <v>0</v>
      </c>
      <c r="S40" s="180">
        <v>0</v>
      </c>
      <c r="T40" s="180">
        <v>0</v>
      </c>
      <c r="U40" s="180">
        <v>0</v>
      </c>
      <c r="V40" s="180">
        <v>0</v>
      </c>
      <c r="W40" s="180">
        <v>0</v>
      </c>
      <c r="X40" s="180">
        <v>0</v>
      </c>
      <c r="Y40" s="180">
        <v>0</v>
      </c>
      <c r="Z40" s="180">
        <v>0</v>
      </c>
      <c r="AA40" s="180">
        <v>0</v>
      </c>
      <c r="AB40" s="180">
        <v>0</v>
      </c>
      <c r="AC40" s="180">
        <v>0</v>
      </c>
      <c r="AD40" s="180">
        <v>0</v>
      </c>
      <c r="AE40" s="180">
        <v>0</v>
      </c>
      <c r="AF40" s="180">
        <v>0</v>
      </c>
      <c r="AG40" s="180">
        <v>0</v>
      </c>
      <c r="AH40" s="180">
        <v>0</v>
      </c>
      <c r="AI40" s="180">
        <v>0</v>
      </c>
      <c r="AJ40" s="180">
        <v>0</v>
      </c>
      <c r="AK40" s="180">
        <v>0</v>
      </c>
      <c r="AL40" s="180">
        <v>0</v>
      </c>
      <c r="AM40" s="180">
        <v>0</v>
      </c>
      <c r="AN40" s="180">
        <v>0</v>
      </c>
      <c r="AO40" s="178">
        <f t="shared" si="11"/>
        <v>0</v>
      </c>
      <c r="AP40" s="178">
        <f t="shared" si="12"/>
        <v>0</v>
      </c>
    </row>
    <row r="41" spans="1:42" x14ac:dyDescent="0.3">
      <c r="A41" s="51" t="s">
        <v>162</v>
      </c>
      <c r="B41" s="32" t="s">
        <v>148</v>
      </c>
      <c r="C41" s="179">
        <f t="shared" si="8"/>
        <v>0</v>
      </c>
      <c r="D41" s="179">
        <f t="shared" si="9"/>
        <v>0</v>
      </c>
      <c r="E41" s="180">
        <v>0</v>
      </c>
      <c r="F41" s="180">
        <v>0</v>
      </c>
      <c r="G41" s="180">
        <f t="shared" si="10"/>
        <v>0</v>
      </c>
      <c r="H41" s="180">
        <v>0</v>
      </c>
      <c r="I41" s="180">
        <v>0</v>
      </c>
      <c r="J41" s="180">
        <v>0</v>
      </c>
      <c r="K41" s="180">
        <v>0</v>
      </c>
      <c r="L41" s="180">
        <v>0</v>
      </c>
      <c r="M41" s="180">
        <v>0</v>
      </c>
      <c r="N41" s="180">
        <v>0</v>
      </c>
      <c r="O41" s="180">
        <v>0</v>
      </c>
      <c r="P41" s="180">
        <v>0</v>
      </c>
      <c r="Q41" s="180">
        <v>0</v>
      </c>
      <c r="R41" s="180">
        <v>0</v>
      </c>
      <c r="S41" s="180">
        <v>0</v>
      </c>
      <c r="T41" s="180">
        <v>0</v>
      </c>
      <c r="U41" s="180">
        <v>0</v>
      </c>
      <c r="V41" s="180">
        <v>0</v>
      </c>
      <c r="W41" s="180">
        <v>0</v>
      </c>
      <c r="X41" s="180">
        <v>0</v>
      </c>
      <c r="Y41" s="180">
        <v>0</v>
      </c>
      <c r="Z41" s="180">
        <v>0</v>
      </c>
      <c r="AA41" s="180">
        <v>0</v>
      </c>
      <c r="AB41" s="180">
        <v>0</v>
      </c>
      <c r="AC41" s="180">
        <v>0</v>
      </c>
      <c r="AD41" s="180">
        <v>0</v>
      </c>
      <c r="AE41" s="180">
        <v>0</v>
      </c>
      <c r="AF41" s="180">
        <v>0</v>
      </c>
      <c r="AG41" s="180">
        <v>0</v>
      </c>
      <c r="AH41" s="180">
        <v>0</v>
      </c>
      <c r="AI41" s="180">
        <v>0</v>
      </c>
      <c r="AJ41" s="180">
        <v>0</v>
      </c>
      <c r="AK41" s="180">
        <v>0</v>
      </c>
      <c r="AL41" s="180">
        <v>0</v>
      </c>
      <c r="AM41" s="180">
        <v>0</v>
      </c>
      <c r="AN41" s="180">
        <v>0</v>
      </c>
      <c r="AO41" s="178">
        <f t="shared" si="11"/>
        <v>0</v>
      </c>
      <c r="AP41" s="178">
        <f t="shared" si="12"/>
        <v>0</v>
      </c>
    </row>
    <row r="42" spans="1:42" ht="18.600000000000001" x14ac:dyDescent="0.3">
      <c r="A42" s="51" t="s">
        <v>161</v>
      </c>
      <c r="B42" s="50" t="s">
        <v>146</v>
      </c>
      <c r="C42" s="179">
        <f t="shared" si="8"/>
        <v>0</v>
      </c>
      <c r="D42" s="179">
        <f t="shared" si="9"/>
        <v>0</v>
      </c>
      <c r="E42" s="180">
        <v>0</v>
      </c>
      <c r="F42" s="180">
        <v>0</v>
      </c>
      <c r="G42" s="180">
        <f t="shared" si="10"/>
        <v>0</v>
      </c>
      <c r="H42" s="180">
        <v>0</v>
      </c>
      <c r="I42" s="180">
        <v>0</v>
      </c>
      <c r="J42" s="180">
        <v>0</v>
      </c>
      <c r="K42" s="180">
        <v>0</v>
      </c>
      <c r="L42" s="180">
        <v>0</v>
      </c>
      <c r="M42" s="180">
        <v>0</v>
      </c>
      <c r="N42" s="180">
        <v>0</v>
      </c>
      <c r="O42" s="180">
        <v>0</v>
      </c>
      <c r="P42" s="180">
        <v>0</v>
      </c>
      <c r="Q42" s="180">
        <v>0</v>
      </c>
      <c r="R42" s="180">
        <v>0</v>
      </c>
      <c r="S42" s="180">
        <v>0</v>
      </c>
      <c r="T42" s="180">
        <v>0</v>
      </c>
      <c r="U42" s="180">
        <v>0</v>
      </c>
      <c r="V42" s="180">
        <v>0</v>
      </c>
      <c r="W42" s="180">
        <v>0</v>
      </c>
      <c r="X42" s="180">
        <v>0</v>
      </c>
      <c r="Y42" s="180">
        <v>0</v>
      </c>
      <c r="Z42" s="180">
        <v>0</v>
      </c>
      <c r="AA42" s="180">
        <v>0</v>
      </c>
      <c r="AB42" s="180">
        <v>0</v>
      </c>
      <c r="AC42" s="180">
        <v>0</v>
      </c>
      <c r="AD42" s="180">
        <v>0</v>
      </c>
      <c r="AE42" s="180">
        <v>0</v>
      </c>
      <c r="AF42" s="180">
        <v>0</v>
      </c>
      <c r="AG42" s="180">
        <v>0</v>
      </c>
      <c r="AH42" s="180">
        <v>0</v>
      </c>
      <c r="AI42" s="180">
        <v>0</v>
      </c>
      <c r="AJ42" s="180">
        <v>0</v>
      </c>
      <c r="AK42" s="180">
        <v>0</v>
      </c>
      <c r="AL42" s="180">
        <v>0</v>
      </c>
      <c r="AM42" s="180">
        <v>0</v>
      </c>
      <c r="AN42" s="180">
        <v>0</v>
      </c>
      <c r="AO42" s="178">
        <f t="shared" si="11"/>
        <v>0</v>
      </c>
      <c r="AP42" s="178">
        <f t="shared" si="12"/>
        <v>0</v>
      </c>
    </row>
    <row r="43" spans="1:42" x14ac:dyDescent="0.3">
      <c r="A43" s="54" t="s">
        <v>62</v>
      </c>
      <c r="B43" s="53" t="s">
        <v>160</v>
      </c>
      <c r="C43" s="179">
        <f t="shared" si="8"/>
        <v>5.9161333300000001</v>
      </c>
      <c r="D43" s="179">
        <f>D50</f>
        <v>5.9161333300000001</v>
      </c>
      <c r="E43" s="178">
        <v>0</v>
      </c>
      <c r="F43" s="178">
        <f>D43</f>
        <v>5.9161333300000001</v>
      </c>
      <c r="G43" s="178">
        <f t="shared" si="10"/>
        <v>0</v>
      </c>
      <c r="H43" s="178">
        <f t="shared" ref="H43:AO43" si="20">SUM(H44:H50)</f>
        <v>0</v>
      </c>
      <c r="I43" s="178">
        <f t="shared" ref="I43" si="21">SUM(I44:I50)</f>
        <v>0</v>
      </c>
      <c r="J43" s="178">
        <f t="shared" si="20"/>
        <v>0</v>
      </c>
      <c r="K43" s="178">
        <f t="shared" si="20"/>
        <v>0</v>
      </c>
      <c r="L43" s="178">
        <f t="shared" si="20"/>
        <v>0</v>
      </c>
      <c r="M43" s="178">
        <f t="shared" ref="M43:Q43" si="22">SUM(M44:M50)</f>
        <v>0</v>
      </c>
      <c r="N43" s="178">
        <f t="shared" si="22"/>
        <v>0</v>
      </c>
      <c r="O43" s="178">
        <f t="shared" si="22"/>
        <v>0</v>
      </c>
      <c r="P43" s="178">
        <f t="shared" si="22"/>
        <v>0</v>
      </c>
      <c r="Q43" s="178">
        <f t="shared" si="22"/>
        <v>5.9161333300000001</v>
      </c>
      <c r="R43" s="178">
        <f t="shared" si="20"/>
        <v>0</v>
      </c>
      <c r="S43" s="178">
        <f t="shared" si="20"/>
        <v>5.9161333300000001</v>
      </c>
      <c r="T43" s="178">
        <f t="shared" si="20"/>
        <v>0</v>
      </c>
      <c r="U43" s="178">
        <f t="shared" si="20"/>
        <v>0</v>
      </c>
      <c r="V43" s="178">
        <f t="shared" si="20"/>
        <v>0</v>
      </c>
      <c r="W43" s="178">
        <f t="shared" si="20"/>
        <v>0</v>
      </c>
      <c r="X43" s="178">
        <f t="shared" si="20"/>
        <v>0</v>
      </c>
      <c r="Y43" s="178">
        <f t="shared" si="20"/>
        <v>0</v>
      </c>
      <c r="Z43" s="178">
        <f t="shared" si="20"/>
        <v>0</v>
      </c>
      <c r="AA43" s="178">
        <f t="shared" si="20"/>
        <v>0</v>
      </c>
      <c r="AB43" s="178">
        <f t="shared" si="20"/>
        <v>0</v>
      </c>
      <c r="AC43" s="178">
        <f t="shared" si="20"/>
        <v>0</v>
      </c>
      <c r="AD43" s="178">
        <f t="shared" si="20"/>
        <v>0</v>
      </c>
      <c r="AE43" s="178">
        <f t="shared" si="20"/>
        <v>0</v>
      </c>
      <c r="AF43" s="178">
        <f t="shared" si="20"/>
        <v>0</v>
      </c>
      <c r="AG43" s="178">
        <f t="shared" si="20"/>
        <v>0</v>
      </c>
      <c r="AH43" s="178">
        <f t="shared" si="20"/>
        <v>0</v>
      </c>
      <c r="AI43" s="178">
        <f t="shared" si="20"/>
        <v>0</v>
      </c>
      <c r="AJ43" s="178">
        <f t="shared" si="20"/>
        <v>0</v>
      </c>
      <c r="AK43" s="178">
        <f t="shared" si="20"/>
        <v>0</v>
      </c>
      <c r="AL43" s="178">
        <f t="shared" si="20"/>
        <v>0</v>
      </c>
      <c r="AM43" s="178">
        <f t="shared" si="20"/>
        <v>0</v>
      </c>
      <c r="AN43" s="178">
        <f t="shared" si="20"/>
        <v>0</v>
      </c>
      <c r="AO43" s="178">
        <f t="shared" si="20"/>
        <v>5.9161333300000001</v>
      </c>
      <c r="AP43" s="178">
        <f t="shared" si="12"/>
        <v>5.9161333300000001</v>
      </c>
    </row>
    <row r="44" spans="1:42" x14ac:dyDescent="0.3">
      <c r="A44" s="51" t="s">
        <v>159</v>
      </c>
      <c r="B44" s="32" t="s">
        <v>158</v>
      </c>
      <c r="C44" s="179">
        <f t="shared" si="8"/>
        <v>0</v>
      </c>
      <c r="D44" s="179">
        <f t="shared" si="9"/>
        <v>0</v>
      </c>
      <c r="E44" s="180">
        <v>0</v>
      </c>
      <c r="F44" s="180">
        <v>0</v>
      </c>
      <c r="G44" s="180">
        <f t="shared" si="10"/>
        <v>0</v>
      </c>
      <c r="H44" s="180">
        <v>0</v>
      </c>
      <c r="I44" s="180">
        <v>0</v>
      </c>
      <c r="J44" s="180">
        <v>0</v>
      </c>
      <c r="K44" s="180">
        <v>0</v>
      </c>
      <c r="L44" s="180">
        <v>0</v>
      </c>
      <c r="M44" s="180">
        <v>0</v>
      </c>
      <c r="N44" s="180">
        <v>0</v>
      </c>
      <c r="O44" s="180">
        <v>0</v>
      </c>
      <c r="P44" s="180">
        <v>0</v>
      </c>
      <c r="Q44" s="180">
        <v>0</v>
      </c>
      <c r="R44" s="180">
        <v>0</v>
      </c>
      <c r="S44" s="180">
        <v>0</v>
      </c>
      <c r="T44" s="180">
        <v>0</v>
      </c>
      <c r="U44" s="180">
        <v>0</v>
      </c>
      <c r="V44" s="180">
        <v>0</v>
      </c>
      <c r="W44" s="180">
        <v>0</v>
      </c>
      <c r="X44" s="180">
        <v>0</v>
      </c>
      <c r="Y44" s="180">
        <v>0</v>
      </c>
      <c r="Z44" s="180">
        <v>0</v>
      </c>
      <c r="AA44" s="180">
        <v>0</v>
      </c>
      <c r="AB44" s="180">
        <v>0</v>
      </c>
      <c r="AC44" s="180">
        <v>0</v>
      </c>
      <c r="AD44" s="180">
        <v>0</v>
      </c>
      <c r="AE44" s="180">
        <v>0</v>
      </c>
      <c r="AF44" s="180">
        <v>0</v>
      </c>
      <c r="AG44" s="180">
        <v>0</v>
      </c>
      <c r="AH44" s="180">
        <v>0</v>
      </c>
      <c r="AI44" s="180">
        <v>0</v>
      </c>
      <c r="AJ44" s="180">
        <v>0</v>
      </c>
      <c r="AK44" s="180">
        <v>0</v>
      </c>
      <c r="AL44" s="180">
        <v>0</v>
      </c>
      <c r="AM44" s="180">
        <v>0</v>
      </c>
      <c r="AN44" s="180">
        <v>0</v>
      </c>
      <c r="AO44" s="178">
        <f t="shared" si="11"/>
        <v>0</v>
      </c>
      <c r="AP44" s="178">
        <f t="shared" si="12"/>
        <v>0</v>
      </c>
    </row>
    <row r="45" spans="1:42" x14ac:dyDescent="0.3">
      <c r="A45" s="51" t="s">
        <v>157</v>
      </c>
      <c r="B45" s="32" t="s">
        <v>156</v>
      </c>
      <c r="C45" s="179">
        <f t="shared" si="8"/>
        <v>0</v>
      </c>
      <c r="D45" s="179">
        <f t="shared" si="9"/>
        <v>0</v>
      </c>
      <c r="E45" s="180">
        <v>0</v>
      </c>
      <c r="F45" s="180">
        <v>0</v>
      </c>
      <c r="G45" s="180">
        <f t="shared" si="10"/>
        <v>0</v>
      </c>
      <c r="H45" s="180">
        <v>0</v>
      </c>
      <c r="I45" s="180">
        <v>0</v>
      </c>
      <c r="J45" s="180">
        <v>0</v>
      </c>
      <c r="K45" s="180">
        <v>0</v>
      </c>
      <c r="L45" s="180">
        <v>0</v>
      </c>
      <c r="M45" s="180">
        <v>0</v>
      </c>
      <c r="N45" s="180">
        <v>0</v>
      </c>
      <c r="O45" s="180">
        <v>0</v>
      </c>
      <c r="P45" s="180">
        <v>0</v>
      </c>
      <c r="Q45" s="180">
        <v>0</v>
      </c>
      <c r="R45" s="180">
        <v>0</v>
      </c>
      <c r="S45" s="180">
        <v>0</v>
      </c>
      <c r="T45" s="180">
        <v>0</v>
      </c>
      <c r="U45" s="180">
        <v>0</v>
      </c>
      <c r="V45" s="180">
        <v>0</v>
      </c>
      <c r="W45" s="180">
        <v>0</v>
      </c>
      <c r="X45" s="180">
        <v>0</v>
      </c>
      <c r="Y45" s="180">
        <v>0</v>
      </c>
      <c r="Z45" s="180">
        <v>0</v>
      </c>
      <c r="AA45" s="180">
        <v>0</v>
      </c>
      <c r="AB45" s="180">
        <v>0</v>
      </c>
      <c r="AC45" s="180">
        <v>0</v>
      </c>
      <c r="AD45" s="180">
        <v>0</v>
      </c>
      <c r="AE45" s="180">
        <v>0</v>
      </c>
      <c r="AF45" s="180">
        <v>0</v>
      </c>
      <c r="AG45" s="180">
        <v>0</v>
      </c>
      <c r="AH45" s="180">
        <v>0</v>
      </c>
      <c r="AI45" s="180">
        <v>0</v>
      </c>
      <c r="AJ45" s="180">
        <v>0</v>
      </c>
      <c r="AK45" s="180">
        <v>0</v>
      </c>
      <c r="AL45" s="180">
        <v>0</v>
      </c>
      <c r="AM45" s="180">
        <v>0</v>
      </c>
      <c r="AN45" s="180">
        <v>0</v>
      </c>
      <c r="AO45" s="178">
        <f t="shared" si="11"/>
        <v>0</v>
      </c>
      <c r="AP45" s="178">
        <f t="shared" si="12"/>
        <v>0</v>
      </c>
    </row>
    <row r="46" spans="1:42" x14ac:dyDescent="0.3">
      <c r="A46" s="51" t="s">
        <v>155</v>
      </c>
      <c r="B46" s="32" t="s">
        <v>154</v>
      </c>
      <c r="C46" s="179">
        <f t="shared" si="8"/>
        <v>0</v>
      </c>
      <c r="D46" s="179">
        <f t="shared" si="9"/>
        <v>0</v>
      </c>
      <c r="E46" s="180">
        <v>0</v>
      </c>
      <c r="F46" s="180">
        <v>0</v>
      </c>
      <c r="G46" s="180">
        <f t="shared" si="10"/>
        <v>0</v>
      </c>
      <c r="H46" s="180">
        <v>0</v>
      </c>
      <c r="I46" s="180">
        <v>0</v>
      </c>
      <c r="J46" s="180">
        <v>0</v>
      </c>
      <c r="K46" s="180">
        <v>0</v>
      </c>
      <c r="L46" s="180">
        <v>0</v>
      </c>
      <c r="M46" s="180">
        <v>0</v>
      </c>
      <c r="N46" s="180">
        <v>0</v>
      </c>
      <c r="O46" s="180">
        <v>0</v>
      </c>
      <c r="P46" s="180">
        <v>0</v>
      </c>
      <c r="Q46" s="180">
        <v>0</v>
      </c>
      <c r="R46" s="180">
        <v>0</v>
      </c>
      <c r="S46" s="180">
        <v>0</v>
      </c>
      <c r="T46" s="180">
        <v>0</v>
      </c>
      <c r="U46" s="180">
        <v>0</v>
      </c>
      <c r="V46" s="180">
        <v>0</v>
      </c>
      <c r="W46" s="180">
        <v>0</v>
      </c>
      <c r="X46" s="180">
        <v>0</v>
      </c>
      <c r="Y46" s="180">
        <v>0</v>
      </c>
      <c r="Z46" s="180">
        <v>0</v>
      </c>
      <c r="AA46" s="180">
        <v>0</v>
      </c>
      <c r="AB46" s="180">
        <v>0</v>
      </c>
      <c r="AC46" s="180">
        <v>0</v>
      </c>
      <c r="AD46" s="180">
        <v>0</v>
      </c>
      <c r="AE46" s="180">
        <v>0</v>
      </c>
      <c r="AF46" s="180">
        <v>0</v>
      </c>
      <c r="AG46" s="180">
        <v>0</v>
      </c>
      <c r="AH46" s="180">
        <v>0</v>
      </c>
      <c r="AI46" s="180">
        <v>0</v>
      </c>
      <c r="AJ46" s="180">
        <v>0</v>
      </c>
      <c r="AK46" s="180">
        <v>0</v>
      </c>
      <c r="AL46" s="180">
        <v>0</v>
      </c>
      <c r="AM46" s="180">
        <v>0</v>
      </c>
      <c r="AN46" s="180">
        <v>0</v>
      </c>
      <c r="AO46" s="178">
        <f t="shared" si="11"/>
        <v>0</v>
      </c>
      <c r="AP46" s="178">
        <f t="shared" si="12"/>
        <v>0</v>
      </c>
    </row>
    <row r="47" spans="1:42" ht="31.2" x14ac:dyDescent="0.3">
      <c r="A47" s="51" t="s">
        <v>153</v>
      </c>
      <c r="B47" s="32" t="s">
        <v>152</v>
      </c>
      <c r="C47" s="179">
        <f t="shared" si="8"/>
        <v>0</v>
      </c>
      <c r="D47" s="179">
        <f t="shared" si="9"/>
        <v>0</v>
      </c>
      <c r="E47" s="180">
        <v>0</v>
      </c>
      <c r="F47" s="180">
        <v>0</v>
      </c>
      <c r="G47" s="180">
        <f t="shared" si="10"/>
        <v>0</v>
      </c>
      <c r="H47" s="180">
        <v>0</v>
      </c>
      <c r="I47" s="180">
        <v>0</v>
      </c>
      <c r="J47" s="180">
        <v>0</v>
      </c>
      <c r="K47" s="180">
        <v>0</v>
      </c>
      <c r="L47" s="180">
        <v>0</v>
      </c>
      <c r="M47" s="180">
        <v>0</v>
      </c>
      <c r="N47" s="180">
        <v>0</v>
      </c>
      <c r="O47" s="180">
        <v>0</v>
      </c>
      <c r="P47" s="180">
        <v>0</v>
      </c>
      <c r="Q47" s="180">
        <v>0</v>
      </c>
      <c r="R47" s="180">
        <v>0</v>
      </c>
      <c r="S47" s="180">
        <v>0</v>
      </c>
      <c r="T47" s="180">
        <v>0</v>
      </c>
      <c r="U47" s="180">
        <v>0</v>
      </c>
      <c r="V47" s="180">
        <v>0</v>
      </c>
      <c r="W47" s="180">
        <v>0</v>
      </c>
      <c r="X47" s="180">
        <v>0</v>
      </c>
      <c r="Y47" s="180">
        <v>0</v>
      </c>
      <c r="Z47" s="180">
        <v>0</v>
      </c>
      <c r="AA47" s="180">
        <v>0</v>
      </c>
      <c r="AB47" s="180">
        <v>0</v>
      </c>
      <c r="AC47" s="180">
        <v>0</v>
      </c>
      <c r="AD47" s="180">
        <v>0</v>
      </c>
      <c r="AE47" s="180">
        <v>0</v>
      </c>
      <c r="AF47" s="180">
        <v>0</v>
      </c>
      <c r="AG47" s="180">
        <v>0</v>
      </c>
      <c r="AH47" s="180">
        <v>0</v>
      </c>
      <c r="AI47" s="180">
        <v>0</v>
      </c>
      <c r="AJ47" s="180">
        <v>0</v>
      </c>
      <c r="AK47" s="180">
        <v>0</v>
      </c>
      <c r="AL47" s="180">
        <v>0</v>
      </c>
      <c r="AM47" s="180">
        <v>0</v>
      </c>
      <c r="AN47" s="180">
        <v>0</v>
      </c>
      <c r="AO47" s="178">
        <f t="shared" si="11"/>
        <v>0</v>
      </c>
      <c r="AP47" s="178">
        <f t="shared" si="12"/>
        <v>0</v>
      </c>
    </row>
    <row r="48" spans="1:42" ht="31.2" x14ac:dyDescent="0.3">
      <c r="A48" s="51" t="s">
        <v>151</v>
      </c>
      <c r="B48" s="32" t="s">
        <v>150</v>
      </c>
      <c r="C48" s="179">
        <f t="shared" si="8"/>
        <v>0</v>
      </c>
      <c r="D48" s="179">
        <f t="shared" si="9"/>
        <v>0</v>
      </c>
      <c r="E48" s="180">
        <v>0</v>
      </c>
      <c r="F48" s="180">
        <v>0</v>
      </c>
      <c r="G48" s="180">
        <f t="shared" si="10"/>
        <v>0</v>
      </c>
      <c r="H48" s="180">
        <v>0</v>
      </c>
      <c r="I48" s="180">
        <v>0</v>
      </c>
      <c r="J48" s="180">
        <v>0</v>
      </c>
      <c r="K48" s="180">
        <v>0</v>
      </c>
      <c r="L48" s="180">
        <v>0</v>
      </c>
      <c r="M48" s="180">
        <v>0</v>
      </c>
      <c r="N48" s="180">
        <v>0</v>
      </c>
      <c r="O48" s="180">
        <v>0</v>
      </c>
      <c r="P48" s="180">
        <v>0</v>
      </c>
      <c r="Q48" s="180">
        <v>0</v>
      </c>
      <c r="R48" s="180">
        <v>0</v>
      </c>
      <c r="S48" s="180">
        <v>0</v>
      </c>
      <c r="T48" s="180">
        <v>0</v>
      </c>
      <c r="U48" s="180">
        <v>0</v>
      </c>
      <c r="V48" s="180">
        <v>0</v>
      </c>
      <c r="W48" s="180">
        <v>0</v>
      </c>
      <c r="X48" s="180">
        <v>0</v>
      </c>
      <c r="Y48" s="180">
        <v>0</v>
      </c>
      <c r="Z48" s="180">
        <v>0</v>
      </c>
      <c r="AA48" s="180">
        <v>0</v>
      </c>
      <c r="AB48" s="180">
        <v>0</v>
      </c>
      <c r="AC48" s="180">
        <v>0</v>
      </c>
      <c r="AD48" s="180">
        <v>0</v>
      </c>
      <c r="AE48" s="180">
        <v>0</v>
      </c>
      <c r="AF48" s="180">
        <v>0</v>
      </c>
      <c r="AG48" s="180">
        <v>0</v>
      </c>
      <c r="AH48" s="180">
        <v>0</v>
      </c>
      <c r="AI48" s="180">
        <v>0</v>
      </c>
      <c r="AJ48" s="180">
        <v>0</v>
      </c>
      <c r="AK48" s="180">
        <v>0</v>
      </c>
      <c r="AL48" s="180">
        <v>0</v>
      </c>
      <c r="AM48" s="180">
        <v>0</v>
      </c>
      <c r="AN48" s="180">
        <v>0</v>
      </c>
      <c r="AO48" s="178">
        <f t="shared" si="11"/>
        <v>0</v>
      </c>
      <c r="AP48" s="178">
        <f t="shared" si="12"/>
        <v>0</v>
      </c>
    </row>
    <row r="49" spans="1:42" x14ac:dyDescent="0.3">
      <c r="A49" s="51" t="s">
        <v>149</v>
      </c>
      <c r="B49" s="32" t="s">
        <v>148</v>
      </c>
      <c r="C49" s="179">
        <f t="shared" si="8"/>
        <v>0</v>
      </c>
      <c r="D49" s="179">
        <f t="shared" si="9"/>
        <v>0</v>
      </c>
      <c r="E49" s="180">
        <v>0</v>
      </c>
      <c r="F49" s="180">
        <v>0</v>
      </c>
      <c r="G49" s="180">
        <f t="shared" si="10"/>
        <v>0</v>
      </c>
      <c r="H49" s="180">
        <v>0</v>
      </c>
      <c r="I49" s="180">
        <v>0</v>
      </c>
      <c r="J49" s="180">
        <v>0</v>
      </c>
      <c r="K49" s="180">
        <v>0</v>
      </c>
      <c r="L49" s="180">
        <v>0</v>
      </c>
      <c r="M49" s="180">
        <v>0</v>
      </c>
      <c r="N49" s="180">
        <v>0</v>
      </c>
      <c r="O49" s="180">
        <v>0</v>
      </c>
      <c r="P49" s="180">
        <v>0</v>
      </c>
      <c r="Q49" s="180">
        <v>0</v>
      </c>
      <c r="R49" s="180">
        <v>0</v>
      </c>
      <c r="S49" s="180">
        <v>0</v>
      </c>
      <c r="T49" s="180">
        <v>0</v>
      </c>
      <c r="U49" s="180">
        <v>0</v>
      </c>
      <c r="V49" s="180">
        <v>0</v>
      </c>
      <c r="W49" s="180">
        <v>0</v>
      </c>
      <c r="X49" s="180">
        <v>0</v>
      </c>
      <c r="Y49" s="180">
        <v>0</v>
      </c>
      <c r="Z49" s="180">
        <v>0</v>
      </c>
      <c r="AA49" s="180">
        <v>0</v>
      </c>
      <c r="AB49" s="180">
        <v>0</v>
      </c>
      <c r="AC49" s="180">
        <v>0</v>
      </c>
      <c r="AD49" s="180">
        <v>0</v>
      </c>
      <c r="AE49" s="180">
        <v>0</v>
      </c>
      <c r="AF49" s="180">
        <v>0</v>
      </c>
      <c r="AG49" s="180">
        <v>0</v>
      </c>
      <c r="AH49" s="180">
        <v>0</v>
      </c>
      <c r="AI49" s="180">
        <v>0</v>
      </c>
      <c r="AJ49" s="180">
        <v>0</v>
      </c>
      <c r="AK49" s="180">
        <v>0</v>
      </c>
      <c r="AL49" s="180">
        <v>0</v>
      </c>
      <c r="AM49" s="180">
        <v>0</v>
      </c>
      <c r="AN49" s="180">
        <v>0</v>
      </c>
      <c r="AO49" s="178">
        <f t="shared" si="11"/>
        <v>0</v>
      </c>
      <c r="AP49" s="178">
        <f t="shared" si="12"/>
        <v>0</v>
      </c>
    </row>
    <row r="50" spans="1:42" ht="18.600000000000001" x14ac:dyDescent="0.3">
      <c r="A50" s="51" t="s">
        <v>147</v>
      </c>
      <c r="B50" s="50" t="s">
        <v>146</v>
      </c>
      <c r="C50" s="179">
        <f t="shared" si="8"/>
        <v>5.9161333300000001</v>
      </c>
      <c r="D50" s="179">
        <f>O50+S50</f>
        <v>5.9161333300000001</v>
      </c>
      <c r="E50" s="180">
        <v>0</v>
      </c>
      <c r="F50" s="180">
        <f>D50</f>
        <v>5.9161333300000001</v>
      </c>
      <c r="G50" s="180">
        <f t="shared" si="10"/>
        <v>0</v>
      </c>
      <c r="H50" s="180">
        <v>0</v>
      </c>
      <c r="I50" s="180">
        <v>0</v>
      </c>
      <c r="J50" s="180">
        <v>0</v>
      </c>
      <c r="K50" s="180">
        <v>0</v>
      </c>
      <c r="L50" s="180">
        <v>0</v>
      </c>
      <c r="M50" s="180">
        <v>0</v>
      </c>
      <c r="N50" s="180">
        <v>0</v>
      </c>
      <c r="O50" s="180">
        <v>0</v>
      </c>
      <c r="P50" s="180">
        <v>0</v>
      </c>
      <c r="Q50" s="180">
        <f>Q30</f>
        <v>5.9161333300000001</v>
      </c>
      <c r="R50" s="180">
        <v>0</v>
      </c>
      <c r="S50" s="180">
        <f>S30</f>
        <v>5.9161333300000001</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78">
        <f t="shared" si="11"/>
        <v>5.9161333300000001</v>
      </c>
      <c r="AP50" s="178">
        <f t="shared" si="12"/>
        <v>5.9161333300000001</v>
      </c>
    </row>
    <row r="51" spans="1:42" ht="35.25" customHeight="1" x14ac:dyDescent="0.3">
      <c r="A51" s="54" t="s">
        <v>60</v>
      </c>
      <c r="B51" s="53" t="s">
        <v>145</v>
      </c>
      <c r="C51" s="179">
        <f t="shared" si="8"/>
        <v>5.9161333300000001</v>
      </c>
      <c r="D51" s="179">
        <f>D52</f>
        <v>5.9161333300000001</v>
      </c>
      <c r="E51" s="178">
        <v>0</v>
      </c>
      <c r="F51" s="178">
        <f>F52</f>
        <v>5.9161333300000001</v>
      </c>
      <c r="G51" s="178">
        <f t="shared" si="10"/>
        <v>0</v>
      </c>
      <c r="H51" s="178">
        <v>0</v>
      </c>
      <c r="I51" s="178">
        <v>0</v>
      </c>
      <c r="J51" s="178">
        <v>0</v>
      </c>
      <c r="K51" s="178">
        <v>0</v>
      </c>
      <c r="L51" s="178">
        <v>0</v>
      </c>
      <c r="M51" s="178">
        <v>0</v>
      </c>
      <c r="N51" s="178">
        <v>0</v>
      </c>
      <c r="O51" s="178">
        <v>0</v>
      </c>
      <c r="P51" s="178">
        <v>0</v>
      </c>
      <c r="Q51" s="178">
        <f>Q52</f>
        <v>5.9161333300000001</v>
      </c>
      <c r="R51" s="178">
        <v>0</v>
      </c>
      <c r="S51" s="178">
        <f>S52</f>
        <v>5.9161333300000001</v>
      </c>
      <c r="T51" s="178">
        <v>0</v>
      </c>
      <c r="U51" s="178">
        <v>0</v>
      </c>
      <c r="V51" s="178">
        <v>0</v>
      </c>
      <c r="W51" s="178">
        <v>0</v>
      </c>
      <c r="X51" s="178">
        <v>0</v>
      </c>
      <c r="Y51" s="178">
        <v>0</v>
      </c>
      <c r="Z51" s="178">
        <v>0</v>
      </c>
      <c r="AA51" s="178">
        <v>0</v>
      </c>
      <c r="AB51" s="178">
        <v>0</v>
      </c>
      <c r="AC51" s="178">
        <v>0</v>
      </c>
      <c r="AD51" s="178">
        <v>0</v>
      </c>
      <c r="AE51" s="178">
        <v>0</v>
      </c>
      <c r="AF51" s="178">
        <v>0</v>
      </c>
      <c r="AG51" s="178">
        <v>0</v>
      </c>
      <c r="AH51" s="178">
        <v>0</v>
      </c>
      <c r="AI51" s="178">
        <v>0</v>
      </c>
      <c r="AJ51" s="178">
        <v>0</v>
      </c>
      <c r="AK51" s="178">
        <v>0</v>
      </c>
      <c r="AL51" s="178">
        <v>0</v>
      </c>
      <c r="AM51" s="178">
        <v>0</v>
      </c>
      <c r="AN51" s="178">
        <v>0</v>
      </c>
      <c r="AO51" s="178">
        <f t="shared" si="11"/>
        <v>5.9161333300000001</v>
      </c>
      <c r="AP51" s="178">
        <f t="shared" si="12"/>
        <v>5.9161333300000001</v>
      </c>
    </row>
    <row r="52" spans="1:42" x14ac:dyDescent="0.3">
      <c r="A52" s="51" t="s">
        <v>144</v>
      </c>
      <c r="B52" s="32" t="s">
        <v>143</v>
      </c>
      <c r="C52" s="179">
        <f t="shared" si="8"/>
        <v>5.9161333300000001</v>
      </c>
      <c r="D52" s="179">
        <f>D43</f>
        <v>5.9161333300000001</v>
      </c>
      <c r="E52" s="180">
        <v>0</v>
      </c>
      <c r="F52" s="180">
        <f>D52</f>
        <v>5.9161333300000001</v>
      </c>
      <c r="G52" s="180">
        <f t="shared" si="10"/>
        <v>0</v>
      </c>
      <c r="H52" s="180">
        <v>0</v>
      </c>
      <c r="I52" s="180">
        <v>0</v>
      </c>
      <c r="J52" s="180">
        <v>0</v>
      </c>
      <c r="K52" s="180">
        <v>0</v>
      </c>
      <c r="L52" s="180">
        <v>0</v>
      </c>
      <c r="M52" s="180">
        <v>0</v>
      </c>
      <c r="N52" s="180">
        <v>0</v>
      </c>
      <c r="O52" s="180">
        <v>0</v>
      </c>
      <c r="P52" s="180">
        <v>0</v>
      </c>
      <c r="Q52" s="180">
        <f>Q50</f>
        <v>5.9161333300000001</v>
      </c>
      <c r="R52" s="180">
        <v>0</v>
      </c>
      <c r="S52" s="180">
        <f>S50</f>
        <v>5.9161333300000001</v>
      </c>
      <c r="T52" s="180">
        <v>0</v>
      </c>
      <c r="U52" s="180">
        <v>0</v>
      </c>
      <c r="V52" s="180">
        <v>0</v>
      </c>
      <c r="W52" s="180">
        <v>0</v>
      </c>
      <c r="X52" s="180">
        <v>0</v>
      </c>
      <c r="Y52" s="180">
        <v>0</v>
      </c>
      <c r="Z52" s="180">
        <v>0</v>
      </c>
      <c r="AA52" s="180">
        <v>0</v>
      </c>
      <c r="AB52" s="180">
        <v>0</v>
      </c>
      <c r="AC52" s="180">
        <v>0</v>
      </c>
      <c r="AD52" s="180">
        <v>0</v>
      </c>
      <c r="AE52" s="180">
        <v>0</v>
      </c>
      <c r="AF52" s="180">
        <v>0</v>
      </c>
      <c r="AG52" s="180">
        <v>0</v>
      </c>
      <c r="AH52" s="180">
        <v>0</v>
      </c>
      <c r="AI52" s="180">
        <v>0</v>
      </c>
      <c r="AJ52" s="180">
        <v>0</v>
      </c>
      <c r="AK52" s="180">
        <v>0</v>
      </c>
      <c r="AL52" s="180">
        <v>0</v>
      </c>
      <c r="AM52" s="180">
        <v>0</v>
      </c>
      <c r="AN52" s="180">
        <v>0</v>
      </c>
      <c r="AO52" s="178">
        <f t="shared" si="11"/>
        <v>5.9161333300000001</v>
      </c>
      <c r="AP52" s="178">
        <f t="shared" si="12"/>
        <v>5.9161333300000001</v>
      </c>
    </row>
    <row r="53" spans="1:42" x14ac:dyDescent="0.3">
      <c r="A53" s="51" t="s">
        <v>142</v>
      </c>
      <c r="B53" s="32" t="s">
        <v>136</v>
      </c>
      <c r="C53" s="179">
        <f t="shared" si="8"/>
        <v>0</v>
      </c>
      <c r="D53" s="179">
        <f t="shared" si="9"/>
        <v>0</v>
      </c>
      <c r="E53" s="187">
        <v>0</v>
      </c>
      <c r="F53" s="187">
        <v>0</v>
      </c>
      <c r="G53" s="187">
        <f t="shared" si="10"/>
        <v>0</v>
      </c>
      <c r="H53" s="187">
        <v>0</v>
      </c>
      <c r="I53" s="187">
        <v>0</v>
      </c>
      <c r="J53" s="187">
        <v>0</v>
      </c>
      <c r="K53" s="187">
        <v>0</v>
      </c>
      <c r="L53" s="187">
        <v>0</v>
      </c>
      <c r="M53" s="187">
        <v>0</v>
      </c>
      <c r="N53" s="187">
        <v>0</v>
      </c>
      <c r="O53" s="187">
        <v>0</v>
      </c>
      <c r="P53" s="187">
        <v>0</v>
      </c>
      <c r="Q53" s="187">
        <v>0</v>
      </c>
      <c r="R53" s="187">
        <v>0</v>
      </c>
      <c r="S53" s="187">
        <v>0</v>
      </c>
      <c r="T53" s="187">
        <v>0</v>
      </c>
      <c r="U53" s="187">
        <v>0</v>
      </c>
      <c r="V53" s="187">
        <v>0</v>
      </c>
      <c r="W53" s="187">
        <v>0</v>
      </c>
      <c r="X53" s="187">
        <v>0</v>
      </c>
      <c r="Y53" s="187">
        <v>0</v>
      </c>
      <c r="Z53" s="187">
        <v>0</v>
      </c>
      <c r="AA53" s="187">
        <v>0</v>
      </c>
      <c r="AB53" s="187">
        <v>0</v>
      </c>
      <c r="AC53" s="187">
        <v>0</v>
      </c>
      <c r="AD53" s="187">
        <v>0</v>
      </c>
      <c r="AE53" s="187">
        <v>0</v>
      </c>
      <c r="AF53" s="187">
        <v>0</v>
      </c>
      <c r="AG53" s="187">
        <v>0</v>
      </c>
      <c r="AH53" s="187">
        <v>0</v>
      </c>
      <c r="AI53" s="187">
        <v>0</v>
      </c>
      <c r="AJ53" s="187">
        <v>0</v>
      </c>
      <c r="AK53" s="187">
        <v>0</v>
      </c>
      <c r="AL53" s="187">
        <v>0</v>
      </c>
      <c r="AM53" s="187">
        <v>0</v>
      </c>
      <c r="AN53" s="187">
        <v>0</v>
      </c>
      <c r="AO53" s="178">
        <f t="shared" si="11"/>
        <v>0</v>
      </c>
      <c r="AP53" s="178">
        <f t="shared" si="12"/>
        <v>0</v>
      </c>
    </row>
    <row r="54" spans="1:42" x14ac:dyDescent="0.3">
      <c r="A54" s="51" t="s">
        <v>141</v>
      </c>
      <c r="B54" s="50" t="s">
        <v>135</v>
      </c>
      <c r="C54" s="179">
        <f t="shared" si="8"/>
        <v>0</v>
      </c>
      <c r="D54" s="179">
        <f t="shared" si="9"/>
        <v>0</v>
      </c>
      <c r="E54" s="187">
        <v>0</v>
      </c>
      <c r="F54" s="187">
        <v>0</v>
      </c>
      <c r="G54" s="187">
        <f t="shared" si="10"/>
        <v>0</v>
      </c>
      <c r="H54" s="187">
        <v>0</v>
      </c>
      <c r="I54" s="187">
        <v>0</v>
      </c>
      <c r="J54" s="187">
        <v>0</v>
      </c>
      <c r="K54" s="187">
        <v>0</v>
      </c>
      <c r="L54" s="187">
        <v>0</v>
      </c>
      <c r="M54" s="187">
        <v>0</v>
      </c>
      <c r="N54" s="187">
        <v>0</v>
      </c>
      <c r="O54" s="187">
        <v>0</v>
      </c>
      <c r="P54" s="187">
        <v>0</v>
      </c>
      <c r="Q54" s="187">
        <v>0</v>
      </c>
      <c r="R54" s="187">
        <v>0</v>
      </c>
      <c r="S54" s="187">
        <v>0</v>
      </c>
      <c r="T54" s="187">
        <v>0</v>
      </c>
      <c r="U54" s="187">
        <v>0</v>
      </c>
      <c r="V54" s="187">
        <v>0</v>
      </c>
      <c r="W54" s="187">
        <v>0</v>
      </c>
      <c r="X54" s="187">
        <v>0</v>
      </c>
      <c r="Y54" s="187">
        <v>0</v>
      </c>
      <c r="Z54" s="187">
        <v>0</v>
      </c>
      <c r="AA54" s="187">
        <v>0</v>
      </c>
      <c r="AB54" s="187">
        <v>0</v>
      </c>
      <c r="AC54" s="187">
        <v>0</v>
      </c>
      <c r="AD54" s="187">
        <v>0</v>
      </c>
      <c r="AE54" s="187">
        <v>0</v>
      </c>
      <c r="AF54" s="187">
        <v>0</v>
      </c>
      <c r="AG54" s="187">
        <v>0</v>
      </c>
      <c r="AH54" s="187">
        <v>0</v>
      </c>
      <c r="AI54" s="187">
        <v>0</v>
      </c>
      <c r="AJ54" s="187">
        <v>0</v>
      </c>
      <c r="AK54" s="187">
        <v>0</v>
      </c>
      <c r="AL54" s="187">
        <v>0</v>
      </c>
      <c r="AM54" s="187">
        <v>0</v>
      </c>
      <c r="AN54" s="187">
        <v>0</v>
      </c>
      <c r="AO54" s="178">
        <f t="shared" si="11"/>
        <v>0</v>
      </c>
      <c r="AP54" s="178">
        <f t="shared" si="12"/>
        <v>0</v>
      </c>
    </row>
    <row r="55" spans="1:42" x14ac:dyDescent="0.3">
      <c r="A55" s="51" t="s">
        <v>140</v>
      </c>
      <c r="B55" s="50" t="s">
        <v>134</v>
      </c>
      <c r="C55" s="179">
        <f t="shared" si="8"/>
        <v>0</v>
      </c>
      <c r="D55" s="179">
        <f t="shared" si="9"/>
        <v>0</v>
      </c>
      <c r="E55" s="187">
        <v>0</v>
      </c>
      <c r="F55" s="187">
        <v>0</v>
      </c>
      <c r="G55" s="187">
        <f t="shared" si="10"/>
        <v>0</v>
      </c>
      <c r="H55" s="187">
        <v>0</v>
      </c>
      <c r="I55" s="187">
        <v>0</v>
      </c>
      <c r="J55" s="187">
        <v>0</v>
      </c>
      <c r="K55" s="187">
        <v>0</v>
      </c>
      <c r="L55" s="187">
        <v>0</v>
      </c>
      <c r="M55" s="187">
        <v>0</v>
      </c>
      <c r="N55" s="187">
        <v>0</v>
      </c>
      <c r="O55" s="187">
        <v>0</v>
      </c>
      <c r="P55" s="187">
        <v>0</v>
      </c>
      <c r="Q55" s="187">
        <v>0</v>
      </c>
      <c r="R55" s="187">
        <v>0</v>
      </c>
      <c r="S55" s="187">
        <v>0</v>
      </c>
      <c r="T55" s="187">
        <v>0</v>
      </c>
      <c r="U55" s="187">
        <v>0</v>
      </c>
      <c r="V55" s="187">
        <v>0</v>
      </c>
      <c r="W55" s="187">
        <v>0</v>
      </c>
      <c r="X55" s="187">
        <v>0</v>
      </c>
      <c r="Y55" s="187">
        <v>0</v>
      </c>
      <c r="Z55" s="187">
        <v>0</v>
      </c>
      <c r="AA55" s="187">
        <v>0</v>
      </c>
      <c r="AB55" s="187">
        <v>0</v>
      </c>
      <c r="AC55" s="187">
        <v>0</v>
      </c>
      <c r="AD55" s="187">
        <v>0</v>
      </c>
      <c r="AE55" s="187">
        <v>0</v>
      </c>
      <c r="AF55" s="187">
        <v>0</v>
      </c>
      <c r="AG55" s="187">
        <v>0</v>
      </c>
      <c r="AH55" s="187">
        <v>0</v>
      </c>
      <c r="AI55" s="187">
        <v>0</v>
      </c>
      <c r="AJ55" s="187">
        <v>0</v>
      </c>
      <c r="AK55" s="187">
        <v>0</v>
      </c>
      <c r="AL55" s="187">
        <v>0</v>
      </c>
      <c r="AM55" s="187">
        <v>0</v>
      </c>
      <c r="AN55" s="187">
        <v>0</v>
      </c>
      <c r="AO55" s="178">
        <f t="shared" si="11"/>
        <v>0</v>
      </c>
      <c r="AP55" s="178">
        <f t="shared" si="12"/>
        <v>0</v>
      </c>
    </row>
    <row r="56" spans="1:42" x14ac:dyDescent="0.3">
      <c r="A56" s="51" t="s">
        <v>139</v>
      </c>
      <c r="B56" s="50" t="s">
        <v>133</v>
      </c>
      <c r="C56" s="179">
        <f t="shared" si="8"/>
        <v>0</v>
      </c>
      <c r="D56" s="179">
        <f t="shared" si="9"/>
        <v>0</v>
      </c>
      <c r="E56" s="187">
        <v>0</v>
      </c>
      <c r="F56" s="187">
        <v>0</v>
      </c>
      <c r="G56" s="187">
        <f t="shared" si="10"/>
        <v>0</v>
      </c>
      <c r="H56" s="187">
        <v>0</v>
      </c>
      <c r="I56" s="187">
        <v>0</v>
      </c>
      <c r="J56" s="187">
        <v>0</v>
      </c>
      <c r="K56" s="187">
        <v>0</v>
      </c>
      <c r="L56" s="187">
        <v>0</v>
      </c>
      <c r="M56" s="187">
        <v>0</v>
      </c>
      <c r="N56" s="187">
        <v>0</v>
      </c>
      <c r="O56" s="187">
        <v>0</v>
      </c>
      <c r="P56" s="187">
        <v>0</v>
      </c>
      <c r="Q56" s="187">
        <v>0</v>
      </c>
      <c r="R56" s="187">
        <v>0</v>
      </c>
      <c r="S56" s="187">
        <v>0</v>
      </c>
      <c r="T56" s="187">
        <v>0</v>
      </c>
      <c r="U56" s="187">
        <v>0</v>
      </c>
      <c r="V56" s="187">
        <v>0</v>
      </c>
      <c r="W56" s="187">
        <v>0</v>
      </c>
      <c r="X56" s="187">
        <v>0</v>
      </c>
      <c r="Y56" s="187">
        <v>0</v>
      </c>
      <c r="Z56" s="187">
        <v>0</v>
      </c>
      <c r="AA56" s="187">
        <v>0</v>
      </c>
      <c r="AB56" s="187">
        <v>0</v>
      </c>
      <c r="AC56" s="187">
        <v>0</v>
      </c>
      <c r="AD56" s="187">
        <v>0</v>
      </c>
      <c r="AE56" s="187">
        <v>0</v>
      </c>
      <c r="AF56" s="187">
        <v>0</v>
      </c>
      <c r="AG56" s="187">
        <v>0</v>
      </c>
      <c r="AH56" s="187">
        <v>0</v>
      </c>
      <c r="AI56" s="187">
        <v>0</v>
      </c>
      <c r="AJ56" s="187">
        <v>0</v>
      </c>
      <c r="AK56" s="187">
        <v>0</v>
      </c>
      <c r="AL56" s="187">
        <v>0</v>
      </c>
      <c r="AM56" s="187">
        <v>0</v>
      </c>
      <c r="AN56" s="187">
        <v>0</v>
      </c>
      <c r="AO56" s="178">
        <f t="shared" si="11"/>
        <v>0</v>
      </c>
      <c r="AP56" s="178">
        <f t="shared" si="12"/>
        <v>0</v>
      </c>
    </row>
    <row r="57" spans="1:42" ht="18.600000000000001" x14ac:dyDescent="0.3">
      <c r="A57" s="51" t="s">
        <v>138</v>
      </c>
      <c r="B57" s="50" t="s">
        <v>132</v>
      </c>
      <c r="C57" s="179">
        <f t="shared" si="8"/>
        <v>1</v>
      </c>
      <c r="D57" s="179">
        <v>1</v>
      </c>
      <c r="E57" s="187">
        <v>0</v>
      </c>
      <c r="F57" s="187">
        <f>D57</f>
        <v>1</v>
      </c>
      <c r="G57" s="187">
        <f t="shared" si="10"/>
        <v>0</v>
      </c>
      <c r="H57" s="187">
        <v>0</v>
      </c>
      <c r="I57" s="187">
        <v>0</v>
      </c>
      <c r="J57" s="187">
        <v>0</v>
      </c>
      <c r="K57" s="187">
        <v>0</v>
      </c>
      <c r="L57" s="187">
        <v>0</v>
      </c>
      <c r="M57" s="187">
        <v>0</v>
      </c>
      <c r="N57" s="187">
        <v>0</v>
      </c>
      <c r="O57" s="187">
        <v>0</v>
      </c>
      <c r="P57" s="187">
        <v>0</v>
      </c>
      <c r="Q57" s="187">
        <v>1</v>
      </c>
      <c r="R57" s="187">
        <v>0</v>
      </c>
      <c r="S57" s="187">
        <v>1</v>
      </c>
      <c r="T57" s="187">
        <v>0</v>
      </c>
      <c r="U57" s="187">
        <v>0</v>
      </c>
      <c r="V57" s="187">
        <v>0</v>
      </c>
      <c r="W57" s="187">
        <v>0</v>
      </c>
      <c r="X57" s="187">
        <v>0</v>
      </c>
      <c r="Y57" s="187">
        <v>0</v>
      </c>
      <c r="Z57" s="187">
        <v>0</v>
      </c>
      <c r="AA57" s="187">
        <v>0</v>
      </c>
      <c r="AB57" s="187">
        <v>0</v>
      </c>
      <c r="AC57" s="187">
        <v>0</v>
      </c>
      <c r="AD57" s="187">
        <v>0</v>
      </c>
      <c r="AE57" s="187">
        <v>0</v>
      </c>
      <c r="AF57" s="187">
        <v>0</v>
      </c>
      <c r="AG57" s="187">
        <v>0</v>
      </c>
      <c r="AH57" s="187">
        <v>0</v>
      </c>
      <c r="AI57" s="187">
        <v>0</v>
      </c>
      <c r="AJ57" s="187">
        <v>0</v>
      </c>
      <c r="AK57" s="187">
        <v>0</v>
      </c>
      <c r="AL57" s="187">
        <v>0</v>
      </c>
      <c r="AM57" s="187">
        <v>0</v>
      </c>
      <c r="AN57" s="187">
        <v>0</v>
      </c>
      <c r="AO57" s="178">
        <f t="shared" si="11"/>
        <v>1</v>
      </c>
      <c r="AP57" s="178">
        <f t="shared" si="12"/>
        <v>1</v>
      </c>
    </row>
    <row r="58" spans="1:42" ht="36.75" customHeight="1" x14ac:dyDescent="0.3">
      <c r="A58" s="54" t="s">
        <v>59</v>
      </c>
      <c r="B58" s="70" t="s">
        <v>236</v>
      </c>
      <c r="C58" s="179">
        <f t="shared" si="8"/>
        <v>0</v>
      </c>
      <c r="D58" s="179">
        <f t="shared" si="9"/>
        <v>0</v>
      </c>
      <c r="E58" s="188">
        <v>0</v>
      </c>
      <c r="F58" s="188">
        <v>0</v>
      </c>
      <c r="G58" s="188">
        <f t="shared" si="10"/>
        <v>0</v>
      </c>
      <c r="H58" s="188">
        <v>0</v>
      </c>
      <c r="I58" s="188">
        <v>0</v>
      </c>
      <c r="J58" s="188">
        <v>0</v>
      </c>
      <c r="K58" s="188">
        <v>0</v>
      </c>
      <c r="L58" s="188">
        <v>0</v>
      </c>
      <c r="M58" s="188">
        <v>0</v>
      </c>
      <c r="N58" s="188">
        <v>0</v>
      </c>
      <c r="O58" s="188">
        <v>0</v>
      </c>
      <c r="P58" s="188">
        <v>0</v>
      </c>
      <c r="Q58" s="188">
        <v>0</v>
      </c>
      <c r="R58" s="188">
        <v>0</v>
      </c>
      <c r="S58" s="188">
        <v>0</v>
      </c>
      <c r="T58" s="188">
        <v>0</v>
      </c>
      <c r="U58" s="188">
        <v>0</v>
      </c>
      <c r="V58" s="188">
        <v>0</v>
      </c>
      <c r="W58" s="188">
        <v>0</v>
      </c>
      <c r="X58" s="188">
        <v>0</v>
      </c>
      <c r="Y58" s="188">
        <v>0</v>
      </c>
      <c r="Z58" s="188">
        <v>0</v>
      </c>
      <c r="AA58" s="188">
        <v>0</v>
      </c>
      <c r="AB58" s="188">
        <v>0</v>
      </c>
      <c r="AC58" s="188">
        <v>0</v>
      </c>
      <c r="AD58" s="188">
        <v>0</v>
      </c>
      <c r="AE58" s="188">
        <v>0</v>
      </c>
      <c r="AF58" s="188">
        <v>0</v>
      </c>
      <c r="AG58" s="188">
        <v>0</v>
      </c>
      <c r="AH58" s="188">
        <v>0</v>
      </c>
      <c r="AI58" s="188">
        <v>0</v>
      </c>
      <c r="AJ58" s="188">
        <v>0</v>
      </c>
      <c r="AK58" s="188">
        <v>0</v>
      </c>
      <c r="AL58" s="188">
        <v>0</v>
      </c>
      <c r="AM58" s="188">
        <v>0</v>
      </c>
      <c r="AN58" s="188">
        <v>0</v>
      </c>
      <c r="AO58" s="178">
        <f t="shared" si="11"/>
        <v>0</v>
      </c>
      <c r="AP58" s="178">
        <f t="shared" si="12"/>
        <v>0</v>
      </c>
    </row>
    <row r="59" spans="1:42" x14ac:dyDescent="0.3">
      <c r="A59" s="54" t="s">
        <v>57</v>
      </c>
      <c r="B59" s="53" t="s">
        <v>137</v>
      </c>
      <c r="C59" s="179">
        <f t="shared" si="8"/>
        <v>0</v>
      </c>
      <c r="D59" s="179">
        <f t="shared" si="9"/>
        <v>0</v>
      </c>
      <c r="E59" s="178">
        <v>0</v>
      </c>
      <c r="F59" s="178">
        <v>0</v>
      </c>
      <c r="G59" s="178">
        <f t="shared" si="10"/>
        <v>0</v>
      </c>
      <c r="H59" s="178">
        <v>0</v>
      </c>
      <c r="I59" s="178">
        <v>0</v>
      </c>
      <c r="J59" s="178">
        <v>0</v>
      </c>
      <c r="K59" s="178">
        <v>0</v>
      </c>
      <c r="L59" s="178">
        <v>0</v>
      </c>
      <c r="M59" s="178">
        <v>0</v>
      </c>
      <c r="N59" s="178">
        <v>0</v>
      </c>
      <c r="O59" s="178">
        <v>0</v>
      </c>
      <c r="P59" s="178">
        <v>0</v>
      </c>
      <c r="Q59" s="178">
        <v>0</v>
      </c>
      <c r="R59" s="178">
        <v>0</v>
      </c>
      <c r="S59" s="178">
        <v>0</v>
      </c>
      <c r="T59" s="178">
        <v>0</v>
      </c>
      <c r="U59" s="178">
        <v>0</v>
      </c>
      <c r="V59" s="178">
        <v>0</v>
      </c>
      <c r="W59" s="178">
        <v>0</v>
      </c>
      <c r="X59" s="178">
        <v>0</v>
      </c>
      <c r="Y59" s="178">
        <v>0</v>
      </c>
      <c r="Z59" s="178">
        <v>0</v>
      </c>
      <c r="AA59" s="178">
        <v>0</v>
      </c>
      <c r="AB59" s="178">
        <v>0</v>
      </c>
      <c r="AC59" s="178">
        <v>0</v>
      </c>
      <c r="AD59" s="178">
        <v>0</v>
      </c>
      <c r="AE59" s="178">
        <v>0</v>
      </c>
      <c r="AF59" s="178">
        <v>0</v>
      </c>
      <c r="AG59" s="178">
        <v>0</v>
      </c>
      <c r="AH59" s="178">
        <v>0</v>
      </c>
      <c r="AI59" s="178">
        <v>0</v>
      </c>
      <c r="AJ59" s="178">
        <v>0</v>
      </c>
      <c r="AK59" s="178">
        <v>0</v>
      </c>
      <c r="AL59" s="178">
        <v>0</v>
      </c>
      <c r="AM59" s="178">
        <v>0</v>
      </c>
      <c r="AN59" s="178">
        <v>0</v>
      </c>
      <c r="AO59" s="178">
        <f t="shared" si="11"/>
        <v>0</v>
      </c>
      <c r="AP59" s="178">
        <f t="shared" si="12"/>
        <v>0</v>
      </c>
    </row>
    <row r="60" spans="1:42" x14ac:dyDescent="0.3">
      <c r="A60" s="51" t="s">
        <v>230</v>
      </c>
      <c r="B60" s="52" t="s">
        <v>158</v>
      </c>
      <c r="C60" s="179">
        <f t="shared" si="8"/>
        <v>0</v>
      </c>
      <c r="D60" s="179">
        <f t="shared" si="9"/>
        <v>0</v>
      </c>
      <c r="E60" s="180">
        <v>0</v>
      </c>
      <c r="F60" s="180">
        <v>0</v>
      </c>
      <c r="G60" s="180">
        <f t="shared" si="10"/>
        <v>0</v>
      </c>
      <c r="H60" s="180">
        <v>0</v>
      </c>
      <c r="I60" s="180">
        <v>0</v>
      </c>
      <c r="J60" s="180">
        <v>0</v>
      </c>
      <c r="K60" s="180">
        <v>0</v>
      </c>
      <c r="L60" s="180">
        <v>0</v>
      </c>
      <c r="M60" s="180">
        <v>0</v>
      </c>
      <c r="N60" s="180">
        <v>0</v>
      </c>
      <c r="O60" s="180">
        <v>0</v>
      </c>
      <c r="P60" s="180">
        <v>0</v>
      </c>
      <c r="Q60" s="180">
        <v>0</v>
      </c>
      <c r="R60" s="180">
        <v>0</v>
      </c>
      <c r="S60" s="180">
        <v>0</v>
      </c>
      <c r="T60" s="180">
        <v>0</v>
      </c>
      <c r="U60" s="180">
        <v>0</v>
      </c>
      <c r="V60" s="180">
        <v>0</v>
      </c>
      <c r="W60" s="180">
        <v>0</v>
      </c>
      <c r="X60" s="180">
        <v>0</v>
      </c>
      <c r="Y60" s="180">
        <v>0</v>
      </c>
      <c r="Z60" s="180">
        <v>0</v>
      </c>
      <c r="AA60" s="180">
        <v>0</v>
      </c>
      <c r="AB60" s="180">
        <v>0</v>
      </c>
      <c r="AC60" s="180">
        <v>0</v>
      </c>
      <c r="AD60" s="180">
        <v>0</v>
      </c>
      <c r="AE60" s="180">
        <v>0</v>
      </c>
      <c r="AF60" s="180">
        <v>0</v>
      </c>
      <c r="AG60" s="180">
        <v>0</v>
      </c>
      <c r="AH60" s="180">
        <v>0</v>
      </c>
      <c r="AI60" s="180">
        <v>0</v>
      </c>
      <c r="AJ60" s="180">
        <v>0</v>
      </c>
      <c r="AK60" s="180">
        <v>0</v>
      </c>
      <c r="AL60" s="180">
        <v>0</v>
      </c>
      <c r="AM60" s="180">
        <v>0</v>
      </c>
      <c r="AN60" s="180">
        <v>0</v>
      </c>
      <c r="AO60" s="178">
        <f t="shared" si="11"/>
        <v>0</v>
      </c>
      <c r="AP60" s="178">
        <f t="shared" si="12"/>
        <v>0</v>
      </c>
    </row>
    <row r="61" spans="1:42" x14ac:dyDescent="0.3">
      <c r="A61" s="51" t="s">
        <v>231</v>
      </c>
      <c r="B61" s="52" t="s">
        <v>156</v>
      </c>
      <c r="C61" s="179">
        <f t="shared" si="8"/>
        <v>0</v>
      </c>
      <c r="D61" s="179">
        <f t="shared" si="9"/>
        <v>0</v>
      </c>
      <c r="E61" s="180">
        <v>0</v>
      </c>
      <c r="F61" s="180">
        <v>0</v>
      </c>
      <c r="G61" s="180">
        <f t="shared" si="10"/>
        <v>0</v>
      </c>
      <c r="H61" s="180">
        <v>0</v>
      </c>
      <c r="I61" s="180">
        <v>0</v>
      </c>
      <c r="J61" s="180">
        <v>0</v>
      </c>
      <c r="K61" s="180">
        <v>0</v>
      </c>
      <c r="L61" s="180">
        <v>0</v>
      </c>
      <c r="M61" s="180">
        <v>0</v>
      </c>
      <c r="N61" s="180">
        <v>0</v>
      </c>
      <c r="O61" s="180">
        <v>0</v>
      </c>
      <c r="P61" s="180">
        <v>0</v>
      </c>
      <c r="Q61" s="180">
        <v>0</v>
      </c>
      <c r="R61" s="180">
        <v>0</v>
      </c>
      <c r="S61" s="180">
        <v>0</v>
      </c>
      <c r="T61" s="180">
        <v>0</v>
      </c>
      <c r="U61" s="180">
        <v>0</v>
      </c>
      <c r="V61" s="180">
        <v>0</v>
      </c>
      <c r="W61" s="180">
        <v>0</v>
      </c>
      <c r="X61" s="180">
        <v>0</v>
      </c>
      <c r="Y61" s="180">
        <v>0</v>
      </c>
      <c r="Z61" s="180">
        <v>0</v>
      </c>
      <c r="AA61" s="180">
        <v>0</v>
      </c>
      <c r="AB61" s="180">
        <v>0</v>
      </c>
      <c r="AC61" s="180">
        <v>0</v>
      </c>
      <c r="AD61" s="180">
        <v>0</v>
      </c>
      <c r="AE61" s="180">
        <v>0</v>
      </c>
      <c r="AF61" s="180">
        <v>0</v>
      </c>
      <c r="AG61" s="180">
        <v>0</v>
      </c>
      <c r="AH61" s="180">
        <v>0</v>
      </c>
      <c r="AI61" s="180">
        <v>0</v>
      </c>
      <c r="AJ61" s="180">
        <v>0</v>
      </c>
      <c r="AK61" s="180">
        <v>0</v>
      </c>
      <c r="AL61" s="180">
        <v>0</v>
      </c>
      <c r="AM61" s="180">
        <v>0</v>
      </c>
      <c r="AN61" s="180">
        <v>0</v>
      </c>
      <c r="AO61" s="178">
        <f t="shared" si="11"/>
        <v>0</v>
      </c>
      <c r="AP61" s="178">
        <f t="shared" si="12"/>
        <v>0</v>
      </c>
    </row>
    <row r="62" spans="1:42" x14ac:dyDescent="0.3">
      <c r="A62" s="51" t="s">
        <v>232</v>
      </c>
      <c r="B62" s="52" t="s">
        <v>154</v>
      </c>
      <c r="C62" s="179">
        <f t="shared" si="8"/>
        <v>0</v>
      </c>
      <c r="D62" s="179">
        <f t="shared" si="9"/>
        <v>0</v>
      </c>
      <c r="E62" s="180">
        <v>0</v>
      </c>
      <c r="F62" s="180">
        <v>0</v>
      </c>
      <c r="G62" s="180">
        <f t="shared" si="10"/>
        <v>0</v>
      </c>
      <c r="H62" s="180">
        <v>0</v>
      </c>
      <c r="I62" s="180">
        <v>0</v>
      </c>
      <c r="J62" s="180">
        <v>0</v>
      </c>
      <c r="K62" s="180">
        <v>0</v>
      </c>
      <c r="L62" s="180">
        <v>0</v>
      </c>
      <c r="M62" s="180">
        <v>0</v>
      </c>
      <c r="N62" s="180">
        <v>0</v>
      </c>
      <c r="O62" s="180">
        <v>0</v>
      </c>
      <c r="P62" s="180">
        <v>0</v>
      </c>
      <c r="Q62" s="180">
        <v>0</v>
      </c>
      <c r="R62" s="180">
        <v>0</v>
      </c>
      <c r="S62" s="180">
        <v>0</v>
      </c>
      <c r="T62" s="180">
        <v>0</v>
      </c>
      <c r="U62" s="180">
        <v>0</v>
      </c>
      <c r="V62" s="180">
        <v>0</v>
      </c>
      <c r="W62" s="180">
        <v>0</v>
      </c>
      <c r="X62" s="180">
        <v>0</v>
      </c>
      <c r="Y62" s="180">
        <v>0</v>
      </c>
      <c r="Z62" s="180">
        <v>0</v>
      </c>
      <c r="AA62" s="180">
        <v>0</v>
      </c>
      <c r="AB62" s="180">
        <v>0</v>
      </c>
      <c r="AC62" s="180">
        <v>0</v>
      </c>
      <c r="AD62" s="180">
        <v>0</v>
      </c>
      <c r="AE62" s="180">
        <v>0</v>
      </c>
      <c r="AF62" s="180">
        <v>0</v>
      </c>
      <c r="AG62" s="180">
        <v>0</v>
      </c>
      <c r="AH62" s="180">
        <v>0</v>
      </c>
      <c r="AI62" s="180">
        <v>0</v>
      </c>
      <c r="AJ62" s="180">
        <v>0</v>
      </c>
      <c r="AK62" s="180">
        <v>0</v>
      </c>
      <c r="AL62" s="180">
        <v>0</v>
      </c>
      <c r="AM62" s="180">
        <v>0</v>
      </c>
      <c r="AN62" s="180">
        <v>0</v>
      </c>
      <c r="AO62" s="178">
        <f t="shared" si="11"/>
        <v>0</v>
      </c>
      <c r="AP62" s="178">
        <f t="shared" si="12"/>
        <v>0</v>
      </c>
    </row>
    <row r="63" spans="1:42" x14ac:dyDescent="0.3">
      <c r="A63" s="51" t="s">
        <v>233</v>
      </c>
      <c r="B63" s="52" t="s">
        <v>235</v>
      </c>
      <c r="C63" s="179">
        <f t="shared" si="8"/>
        <v>0</v>
      </c>
      <c r="D63" s="179">
        <f t="shared" si="9"/>
        <v>0</v>
      </c>
      <c r="E63" s="180">
        <v>0</v>
      </c>
      <c r="F63" s="180">
        <v>0</v>
      </c>
      <c r="G63" s="180">
        <f t="shared" si="10"/>
        <v>0</v>
      </c>
      <c r="H63" s="180">
        <v>0</v>
      </c>
      <c r="I63" s="180">
        <v>0</v>
      </c>
      <c r="J63" s="180">
        <v>0</v>
      </c>
      <c r="K63" s="180">
        <v>0</v>
      </c>
      <c r="L63" s="180">
        <v>0</v>
      </c>
      <c r="M63" s="180">
        <v>0</v>
      </c>
      <c r="N63" s="180">
        <v>0</v>
      </c>
      <c r="O63" s="180">
        <v>0</v>
      </c>
      <c r="P63" s="180">
        <v>0</v>
      </c>
      <c r="Q63" s="180">
        <v>0</v>
      </c>
      <c r="R63" s="180">
        <v>0</v>
      </c>
      <c r="S63" s="180">
        <v>0</v>
      </c>
      <c r="T63" s="180">
        <v>0</v>
      </c>
      <c r="U63" s="180">
        <v>0</v>
      </c>
      <c r="V63" s="180">
        <v>0</v>
      </c>
      <c r="W63" s="180">
        <v>0</v>
      </c>
      <c r="X63" s="180">
        <v>0</v>
      </c>
      <c r="Y63" s="180">
        <v>0</v>
      </c>
      <c r="Z63" s="180">
        <v>0</v>
      </c>
      <c r="AA63" s="180">
        <v>0</v>
      </c>
      <c r="AB63" s="180">
        <v>0</v>
      </c>
      <c r="AC63" s="180">
        <v>0</v>
      </c>
      <c r="AD63" s="180">
        <v>0</v>
      </c>
      <c r="AE63" s="180">
        <v>0</v>
      </c>
      <c r="AF63" s="180">
        <v>0</v>
      </c>
      <c r="AG63" s="180">
        <v>0</v>
      </c>
      <c r="AH63" s="180">
        <v>0</v>
      </c>
      <c r="AI63" s="180">
        <v>0</v>
      </c>
      <c r="AJ63" s="180">
        <v>0</v>
      </c>
      <c r="AK63" s="180">
        <v>0</v>
      </c>
      <c r="AL63" s="180">
        <v>0</v>
      </c>
      <c r="AM63" s="180">
        <v>0</v>
      </c>
      <c r="AN63" s="180">
        <v>0</v>
      </c>
      <c r="AO63" s="178">
        <f t="shared" si="11"/>
        <v>0</v>
      </c>
      <c r="AP63" s="178">
        <f t="shared" si="12"/>
        <v>0</v>
      </c>
    </row>
    <row r="64" spans="1:42" ht="18.600000000000001" x14ac:dyDescent="0.3">
      <c r="A64" s="51" t="s">
        <v>234</v>
      </c>
      <c r="B64" s="50" t="s">
        <v>132</v>
      </c>
      <c r="C64" s="179">
        <f t="shared" si="8"/>
        <v>0</v>
      </c>
      <c r="D64" s="179">
        <f t="shared" si="9"/>
        <v>0</v>
      </c>
      <c r="E64" s="180">
        <v>0</v>
      </c>
      <c r="F64" s="180">
        <v>0</v>
      </c>
      <c r="G64" s="180">
        <f t="shared" si="10"/>
        <v>0</v>
      </c>
      <c r="H64" s="180">
        <v>0</v>
      </c>
      <c r="I64" s="180">
        <v>0</v>
      </c>
      <c r="J64" s="180">
        <v>0</v>
      </c>
      <c r="K64" s="180">
        <v>0</v>
      </c>
      <c r="L64" s="180">
        <v>0</v>
      </c>
      <c r="M64" s="180">
        <v>0</v>
      </c>
      <c r="N64" s="180">
        <v>0</v>
      </c>
      <c r="O64" s="180">
        <v>0</v>
      </c>
      <c r="P64" s="180">
        <v>0</v>
      </c>
      <c r="Q64" s="180">
        <v>0</v>
      </c>
      <c r="R64" s="180">
        <v>0</v>
      </c>
      <c r="S64" s="180">
        <v>0</v>
      </c>
      <c r="T64" s="180">
        <v>0</v>
      </c>
      <c r="U64" s="180">
        <v>0</v>
      </c>
      <c r="V64" s="180">
        <v>0</v>
      </c>
      <c r="W64" s="180">
        <v>0</v>
      </c>
      <c r="X64" s="180">
        <v>0</v>
      </c>
      <c r="Y64" s="180">
        <v>0</v>
      </c>
      <c r="Z64" s="180">
        <v>0</v>
      </c>
      <c r="AA64" s="180">
        <v>0</v>
      </c>
      <c r="AB64" s="180">
        <v>0</v>
      </c>
      <c r="AC64" s="180">
        <v>0</v>
      </c>
      <c r="AD64" s="180">
        <v>0</v>
      </c>
      <c r="AE64" s="180">
        <v>0</v>
      </c>
      <c r="AF64" s="180">
        <v>0</v>
      </c>
      <c r="AG64" s="180">
        <v>0</v>
      </c>
      <c r="AH64" s="180">
        <v>0</v>
      </c>
      <c r="AI64" s="180">
        <v>0</v>
      </c>
      <c r="AJ64" s="180">
        <v>0</v>
      </c>
      <c r="AK64" s="180">
        <v>0</v>
      </c>
      <c r="AL64" s="180">
        <v>0</v>
      </c>
      <c r="AM64" s="180">
        <v>0</v>
      </c>
      <c r="AN64" s="180">
        <v>0</v>
      </c>
      <c r="AO64" s="178">
        <f t="shared" si="11"/>
        <v>0</v>
      </c>
      <c r="AP64" s="178">
        <f t="shared" si="12"/>
        <v>0</v>
      </c>
    </row>
    <row r="65" spans="1:41" x14ac:dyDescent="0.3">
      <c r="A65" s="47"/>
      <c r="B65" s="48"/>
      <c r="C65" s="48"/>
      <c r="D65" s="48"/>
      <c r="E65" s="48"/>
      <c r="F65" s="48"/>
      <c r="G65" s="257"/>
      <c r="H65" s="48"/>
      <c r="I65" s="48"/>
      <c r="J65" s="48"/>
      <c r="K65" s="48"/>
      <c r="L65" s="48"/>
      <c r="M65" s="47"/>
      <c r="N65" s="47"/>
    </row>
    <row r="66" spans="1:41" ht="54" customHeight="1" x14ac:dyDescent="0.3">
      <c r="B66" s="340"/>
      <c r="C66" s="340"/>
      <c r="D66" s="340"/>
      <c r="E66" s="340"/>
      <c r="F66" s="340"/>
      <c r="G66" s="340"/>
      <c r="H66" s="340"/>
      <c r="I66" s="340"/>
      <c r="J66" s="340"/>
      <c r="K66" s="44"/>
      <c r="L66" s="44"/>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row>
    <row r="68" spans="1:41" ht="50.25" customHeight="1" x14ac:dyDescent="0.3">
      <c r="B68" s="340"/>
      <c r="C68" s="340"/>
      <c r="D68" s="340"/>
      <c r="E68" s="340"/>
      <c r="F68" s="340"/>
      <c r="G68" s="340"/>
      <c r="H68" s="340"/>
      <c r="I68" s="340"/>
      <c r="J68" s="340"/>
      <c r="K68" s="44"/>
      <c r="L68" s="44"/>
    </row>
    <row r="70" spans="1:41" ht="36.75" customHeight="1" x14ac:dyDescent="0.3">
      <c r="B70" s="340"/>
      <c r="C70" s="340"/>
      <c r="D70" s="340"/>
      <c r="E70" s="340"/>
      <c r="F70" s="340"/>
      <c r="G70" s="340"/>
      <c r="H70" s="340"/>
      <c r="I70" s="340"/>
      <c r="J70" s="340"/>
      <c r="K70" s="44"/>
      <c r="L70" s="44"/>
    </row>
    <row r="71" spans="1:41" x14ac:dyDescent="0.3">
      <c r="O71" s="45"/>
    </row>
    <row r="72" spans="1:41" ht="51" customHeight="1" x14ac:dyDescent="0.3">
      <c r="B72" s="340"/>
      <c r="C72" s="340"/>
      <c r="D72" s="340"/>
      <c r="E72" s="340"/>
      <c r="F72" s="340"/>
      <c r="G72" s="340"/>
      <c r="H72" s="340"/>
      <c r="I72" s="340"/>
      <c r="J72" s="340"/>
      <c r="K72" s="44"/>
      <c r="L72" s="44"/>
      <c r="O72" s="45"/>
    </row>
    <row r="73" spans="1:41" ht="32.25" customHeight="1" x14ac:dyDescent="0.3">
      <c r="B73" s="340"/>
      <c r="C73" s="340"/>
      <c r="D73" s="340"/>
      <c r="E73" s="340"/>
      <c r="F73" s="340"/>
      <c r="G73" s="340"/>
      <c r="H73" s="340"/>
      <c r="I73" s="340"/>
      <c r="J73" s="340"/>
      <c r="K73" s="44"/>
      <c r="L73" s="44"/>
    </row>
    <row r="74" spans="1:41" ht="51.75" customHeight="1" x14ac:dyDescent="0.3">
      <c r="B74" s="340"/>
      <c r="C74" s="340"/>
      <c r="D74" s="340"/>
      <c r="E74" s="340"/>
      <c r="F74" s="340"/>
      <c r="G74" s="340"/>
      <c r="H74" s="340"/>
      <c r="I74" s="340"/>
      <c r="J74" s="340"/>
      <c r="K74" s="44"/>
      <c r="L74" s="44"/>
    </row>
    <row r="75" spans="1:41" ht="21.75" customHeight="1" x14ac:dyDescent="0.3">
      <c r="B75" s="342"/>
      <c r="C75" s="342"/>
      <c r="D75" s="342"/>
      <c r="E75" s="342"/>
      <c r="F75" s="342"/>
      <c r="G75" s="342"/>
      <c r="H75" s="342"/>
      <c r="I75" s="342"/>
      <c r="J75" s="342"/>
      <c r="K75" s="130"/>
      <c r="L75" s="130"/>
    </row>
    <row r="76" spans="1:41" ht="23.25" customHeight="1" x14ac:dyDescent="0.3"/>
    <row r="77" spans="1:41" ht="18.75" customHeight="1" x14ac:dyDescent="0.3">
      <c r="B77" s="341"/>
      <c r="C77" s="341"/>
      <c r="D77" s="341"/>
      <c r="E77" s="341"/>
      <c r="F77" s="341"/>
      <c r="G77" s="341"/>
      <c r="H77" s="341"/>
      <c r="I77" s="341"/>
      <c r="J77" s="341"/>
      <c r="K77" s="48"/>
      <c r="L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S21:T21"/>
    <mergeCell ref="U21:V21"/>
    <mergeCell ref="W21:X21"/>
    <mergeCell ref="B66:J66"/>
    <mergeCell ref="B77:J77"/>
    <mergeCell ref="B68:J68"/>
    <mergeCell ref="B70:J70"/>
    <mergeCell ref="B72:J72"/>
    <mergeCell ref="B73:J73"/>
    <mergeCell ref="B74:J74"/>
    <mergeCell ref="B75:J75"/>
    <mergeCell ref="Y21:Z21"/>
    <mergeCell ref="AA21:AB21"/>
    <mergeCell ref="AC20:AF20"/>
    <mergeCell ref="AC21:AD21"/>
    <mergeCell ref="AE21:AF21"/>
    <mergeCell ref="A4:P4"/>
    <mergeCell ref="A8:P8"/>
    <mergeCell ref="A9:P9"/>
    <mergeCell ref="A6:P6"/>
    <mergeCell ref="A20:A22"/>
    <mergeCell ref="B20:B22"/>
    <mergeCell ref="A11:P11"/>
    <mergeCell ref="A12:P12"/>
    <mergeCell ref="A14:P14"/>
    <mergeCell ref="A15:P15"/>
    <mergeCell ref="A18:P18"/>
    <mergeCell ref="C20:D21"/>
    <mergeCell ref="H20:H22"/>
    <mergeCell ref="I20:L20"/>
    <mergeCell ref="E20:G21"/>
    <mergeCell ref="AO20:AP21"/>
    <mergeCell ref="I21:J21"/>
    <mergeCell ref="K21:L21"/>
    <mergeCell ref="M21:N21"/>
    <mergeCell ref="O21:P21"/>
    <mergeCell ref="Q21:R21"/>
    <mergeCell ref="M20:P20"/>
    <mergeCell ref="Q20:T20"/>
    <mergeCell ref="U20:X20"/>
    <mergeCell ref="AK20:AN20"/>
    <mergeCell ref="AK21:AL21"/>
    <mergeCell ref="AM21:AN21"/>
    <mergeCell ref="AG20:AJ20"/>
    <mergeCell ref="AG21:AH21"/>
    <mergeCell ref="AI21:AJ21"/>
    <mergeCell ref="Y20:AB20"/>
  </mergeCells>
  <conditionalFormatting sqref="H50:H64 AK25:AN29 AK36:AN42 AK44:AN64 J25:L64 R31:AN34 R43:AO43 R35:AO35 R30:AO30 R36:X42 R25:X29 R44:X64 H25:H44">
    <cfRule type="cellIs" dxfId="18" priority="39" operator="notEqual">
      <formula>0</formula>
    </cfRule>
  </conditionalFormatting>
  <conditionalFormatting sqref="AK24:AN24 J24:L24 R24:X24 H24 C24:D64">
    <cfRule type="cellIs" dxfId="17" priority="38" operator="notEqual">
      <formula>0</formula>
    </cfRule>
  </conditionalFormatting>
  <conditionalFormatting sqref="H45:H49">
    <cfRule type="cellIs" dxfId="16" priority="36" operator="notEqual">
      <formula>0</formula>
    </cfRule>
  </conditionalFormatting>
  <conditionalFormatting sqref="AO24:AP24 AO31:AO34 AO36:AO42 AO44:AO64 AO25:AO29 AP25:AP64">
    <cfRule type="cellIs" dxfId="15" priority="34" operator="notEqual">
      <formula>0</formula>
    </cfRule>
  </conditionalFormatting>
  <conditionalFormatting sqref="Y25:AB29 Y36:AB42 Y44:AB64">
    <cfRule type="cellIs" dxfId="14" priority="28" operator="notEqual">
      <formula>0</formula>
    </cfRule>
  </conditionalFormatting>
  <conditionalFormatting sqref="Y24:AB24">
    <cfRule type="cellIs" dxfId="13" priority="27" operator="notEqual">
      <formula>0</formula>
    </cfRule>
  </conditionalFormatting>
  <conditionalFormatting sqref="AC25:AF29 AC36:AF42 AC44:AF64">
    <cfRule type="cellIs" dxfId="12" priority="26" operator="notEqual">
      <formula>0</formula>
    </cfRule>
  </conditionalFormatting>
  <conditionalFormatting sqref="AC24:AF24">
    <cfRule type="cellIs" dxfId="11" priority="25" operator="notEqual">
      <formula>0</formula>
    </cfRule>
  </conditionalFormatting>
  <conditionalFormatting sqref="AG25:AJ29 AG36:AJ42 AG44:AJ64">
    <cfRule type="cellIs" dxfId="10" priority="24" operator="notEqual">
      <formula>0</formula>
    </cfRule>
  </conditionalFormatting>
  <conditionalFormatting sqref="AG24:AJ24">
    <cfRule type="cellIs" dxfId="9" priority="23" operator="notEqual">
      <formula>0</formula>
    </cfRule>
  </conditionalFormatting>
  <conditionalFormatting sqref="I25:I64">
    <cfRule type="cellIs" dxfId="8" priority="16" operator="notEqual">
      <formula>0</formula>
    </cfRule>
  </conditionalFormatting>
  <conditionalFormatting sqref="I24">
    <cfRule type="cellIs" dxfId="7" priority="15" operator="notEqual">
      <formula>0</formula>
    </cfRule>
  </conditionalFormatting>
  <conditionalFormatting sqref="E24:E64">
    <cfRule type="cellIs" dxfId="6" priority="10" operator="notEqual">
      <formula>0</formula>
    </cfRule>
  </conditionalFormatting>
  <conditionalFormatting sqref="F25:G64">
    <cfRule type="cellIs" dxfId="5" priority="8" operator="notEqual">
      <formula>0</formula>
    </cfRule>
  </conditionalFormatting>
  <conditionalFormatting sqref="F24:G24">
    <cfRule type="cellIs" dxfId="4" priority="7" operator="notEqual">
      <formula>0</formula>
    </cfRule>
  </conditionalFormatting>
  <conditionalFormatting sqref="M25:P64">
    <cfRule type="cellIs" dxfId="3" priority="6" operator="notEqual">
      <formula>0</formula>
    </cfRule>
  </conditionalFormatting>
  <conditionalFormatting sqref="M24:P24">
    <cfRule type="cellIs" dxfId="2" priority="5" operator="notEqual">
      <formula>0</formula>
    </cfRule>
  </conditionalFormatting>
  <conditionalFormatting sqref="Q25:Q64">
    <cfRule type="cellIs" dxfId="1" priority="2" operator="notEqual">
      <formula>0</formula>
    </cfRule>
  </conditionalFormatting>
  <conditionalFormatting sqref="Q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2" max="63" man="1"/>
    <brk id="28"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61" t="str">
        <f>'1. паспорт местоположение'!A5:C5</f>
        <v>Год раскрытия информации: 2024 год</v>
      </c>
      <c r="B5" s="261"/>
      <c r="C5" s="261"/>
      <c r="D5" s="261"/>
      <c r="E5" s="261"/>
      <c r="F5" s="261"/>
      <c r="G5" s="261"/>
      <c r="H5" s="261"/>
      <c r="I5" s="261"/>
      <c r="J5" s="261"/>
      <c r="K5" s="261"/>
      <c r="L5" s="261"/>
      <c r="M5" s="261"/>
      <c r="N5" s="261"/>
      <c r="O5" s="261"/>
      <c r="P5" s="261"/>
      <c r="Q5" s="261"/>
      <c r="R5" s="261"/>
      <c r="S5" s="261"/>
      <c r="T5" s="261"/>
      <c r="U5" s="261"/>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 x14ac:dyDescent="0.35">
      <c r="AV6" s="11"/>
    </row>
    <row r="7" spans="1:48" ht="17.399999999999999" x14ac:dyDescent="0.25">
      <c r="A7" s="265" t="s">
        <v>10</v>
      </c>
      <c r="B7" s="265"/>
      <c r="C7" s="265"/>
      <c r="D7" s="265"/>
      <c r="E7" s="265"/>
      <c r="F7" s="265"/>
      <c r="G7" s="265"/>
      <c r="H7" s="265"/>
      <c r="I7" s="265"/>
      <c r="J7" s="265"/>
      <c r="K7" s="265"/>
      <c r="L7" s="265"/>
      <c r="M7" s="265"/>
      <c r="N7" s="265"/>
      <c r="O7" s="265"/>
      <c r="P7" s="265"/>
      <c r="Q7" s="265"/>
      <c r="R7" s="265"/>
      <c r="S7" s="265"/>
      <c r="T7" s="265"/>
      <c r="U7" s="265"/>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8" t="str">
        <f>'1. паспорт местоположение'!A9:C9</f>
        <v xml:space="preserve">Акционерное общество "Калининградская генерирующая компания" </v>
      </c>
      <c r="B9" s="268"/>
      <c r="C9" s="268"/>
      <c r="D9" s="268"/>
      <c r="E9" s="268"/>
      <c r="F9" s="268"/>
      <c r="G9" s="268"/>
      <c r="H9" s="268"/>
      <c r="I9" s="268"/>
      <c r="J9" s="268"/>
      <c r="K9" s="268"/>
      <c r="L9" s="268"/>
      <c r="M9" s="268"/>
      <c r="N9" s="268"/>
      <c r="O9" s="268"/>
      <c r="P9" s="268"/>
      <c r="Q9" s="268"/>
      <c r="R9" s="268"/>
      <c r="S9" s="268"/>
      <c r="T9" s="268"/>
      <c r="U9" s="268"/>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62" t="s">
        <v>9</v>
      </c>
      <c r="B10" s="262"/>
      <c r="C10" s="262"/>
      <c r="D10" s="262"/>
      <c r="E10" s="262"/>
      <c r="F10" s="262"/>
      <c r="G10" s="262"/>
      <c r="H10" s="262"/>
      <c r="I10" s="262"/>
      <c r="J10" s="262"/>
      <c r="K10" s="262"/>
      <c r="L10" s="262"/>
      <c r="M10" s="262"/>
      <c r="N10" s="262"/>
      <c r="O10" s="262"/>
      <c r="P10" s="262"/>
      <c r="Q10" s="262"/>
      <c r="R10" s="262"/>
      <c r="S10" s="262"/>
      <c r="T10" s="262"/>
      <c r="U10" s="262"/>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8" t="str">
        <f>'1. паспорт местоположение'!A12:C12</f>
        <v>K_KGK_01</v>
      </c>
      <c r="B12" s="268"/>
      <c r="C12" s="268"/>
      <c r="D12" s="268"/>
      <c r="E12" s="268"/>
      <c r="F12" s="268"/>
      <c r="G12" s="268"/>
      <c r="H12" s="268"/>
      <c r="I12" s="268"/>
      <c r="J12" s="268"/>
      <c r="K12" s="268"/>
      <c r="L12" s="268"/>
      <c r="M12" s="268"/>
      <c r="N12" s="268"/>
      <c r="O12" s="268"/>
      <c r="P12" s="268"/>
      <c r="Q12" s="268"/>
      <c r="R12" s="268"/>
      <c r="S12" s="268"/>
      <c r="T12" s="268"/>
      <c r="U12" s="268"/>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62" t="s">
        <v>8</v>
      </c>
      <c r="B13" s="262"/>
      <c r="C13" s="262"/>
      <c r="D13" s="262"/>
      <c r="E13" s="262"/>
      <c r="F13" s="262"/>
      <c r="G13" s="262"/>
      <c r="H13" s="262"/>
      <c r="I13" s="262"/>
      <c r="J13" s="262"/>
      <c r="K13" s="262"/>
      <c r="L13" s="262"/>
      <c r="M13" s="262"/>
      <c r="N13" s="262"/>
      <c r="O13" s="262"/>
      <c r="P13" s="262"/>
      <c r="Q13" s="262"/>
      <c r="R13" s="262"/>
      <c r="S13" s="262"/>
      <c r="T13" s="262"/>
      <c r="U13" s="262"/>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8" t="str">
        <f>'1. паспорт местоположение'!A15</f>
        <v>Техническое перевооружение установки постоянного тока (инв. №36656)</v>
      </c>
      <c r="B15" s="268"/>
      <c r="C15" s="268"/>
      <c r="D15" s="268"/>
      <c r="E15" s="268"/>
      <c r="F15" s="268"/>
      <c r="G15" s="268"/>
      <c r="H15" s="268"/>
      <c r="I15" s="268"/>
      <c r="J15" s="268"/>
      <c r="K15" s="268"/>
      <c r="L15" s="268"/>
      <c r="M15" s="268"/>
      <c r="N15" s="268"/>
      <c r="O15" s="268"/>
      <c r="P15" s="268"/>
      <c r="Q15" s="268"/>
      <c r="R15" s="268"/>
      <c r="S15" s="268"/>
      <c r="T15" s="268"/>
      <c r="U15" s="268"/>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62" t="s">
        <v>7</v>
      </c>
      <c r="B16" s="262"/>
      <c r="C16" s="262"/>
      <c r="D16" s="262"/>
      <c r="E16" s="262"/>
      <c r="F16" s="262"/>
      <c r="G16" s="262"/>
      <c r="H16" s="262"/>
      <c r="I16" s="262"/>
      <c r="J16" s="262"/>
      <c r="K16" s="262"/>
      <c r="L16" s="262"/>
      <c r="M16" s="262"/>
      <c r="N16" s="262"/>
      <c r="O16" s="262"/>
      <c r="P16" s="262"/>
      <c r="Q16" s="262"/>
      <c r="R16" s="262"/>
      <c r="S16" s="262"/>
      <c r="T16" s="262"/>
      <c r="U16" s="262"/>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x14ac:dyDescent="0.25">
      <c r="A21" s="344" t="s">
        <v>522</v>
      </c>
      <c r="B21" s="344"/>
      <c r="C21" s="344"/>
      <c r="D21" s="344"/>
      <c r="E21" s="344"/>
      <c r="F21" s="344"/>
      <c r="G21" s="344"/>
      <c r="H21" s="344"/>
      <c r="I21" s="344"/>
      <c r="J21" s="344"/>
      <c r="K21" s="344"/>
      <c r="L21" s="344"/>
      <c r="M21" s="344"/>
      <c r="N21" s="344"/>
      <c r="O21" s="344"/>
      <c r="P21" s="344"/>
      <c r="Q21" s="344"/>
      <c r="R21" s="344"/>
      <c r="S21" s="344"/>
      <c r="T21" s="344"/>
      <c r="U21" s="344"/>
      <c r="V21" s="204"/>
      <c r="W21" s="204"/>
      <c r="X21" s="204"/>
      <c r="Y21" s="204"/>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row>
    <row r="22" spans="1:48" ht="58.5" customHeight="1" x14ac:dyDescent="0.25">
      <c r="A22" s="345" t="s">
        <v>53</v>
      </c>
      <c r="B22" s="360" t="s">
        <v>25</v>
      </c>
      <c r="C22" s="345" t="s">
        <v>52</v>
      </c>
      <c r="D22" s="345" t="s">
        <v>51</v>
      </c>
      <c r="E22" s="363" t="s">
        <v>533</v>
      </c>
      <c r="F22" s="364"/>
      <c r="G22" s="364"/>
      <c r="H22" s="364"/>
      <c r="I22" s="364"/>
      <c r="J22" s="364"/>
      <c r="K22" s="364"/>
      <c r="L22" s="365"/>
      <c r="M22" s="345" t="s">
        <v>50</v>
      </c>
      <c r="N22" s="345" t="s">
        <v>49</v>
      </c>
      <c r="O22" s="345" t="s">
        <v>48</v>
      </c>
      <c r="P22" s="343" t="s">
        <v>266</v>
      </c>
      <c r="Q22" s="343" t="s">
        <v>47</v>
      </c>
      <c r="R22" s="343" t="s">
        <v>46</v>
      </c>
      <c r="S22" s="343" t="s">
        <v>45</v>
      </c>
      <c r="T22" s="343"/>
      <c r="U22" s="358" t="s">
        <v>44</v>
      </c>
      <c r="V22" s="358" t="s">
        <v>43</v>
      </c>
      <c r="W22" s="343" t="s">
        <v>42</v>
      </c>
      <c r="X22" s="343" t="s">
        <v>41</v>
      </c>
      <c r="Y22" s="343" t="s">
        <v>40</v>
      </c>
      <c r="Z22" s="359" t="s">
        <v>39</v>
      </c>
      <c r="AA22" s="343" t="s">
        <v>38</v>
      </c>
      <c r="AB22" s="343" t="s">
        <v>37</v>
      </c>
      <c r="AC22" s="343" t="s">
        <v>36</v>
      </c>
      <c r="AD22" s="343" t="s">
        <v>35</v>
      </c>
      <c r="AE22" s="343" t="s">
        <v>34</v>
      </c>
      <c r="AF22" s="343" t="s">
        <v>33</v>
      </c>
      <c r="AG22" s="343"/>
      <c r="AH22" s="343"/>
      <c r="AI22" s="343"/>
      <c r="AJ22" s="343"/>
      <c r="AK22" s="343"/>
      <c r="AL22" s="343" t="s">
        <v>32</v>
      </c>
      <c r="AM22" s="343"/>
      <c r="AN22" s="343"/>
      <c r="AO22" s="343"/>
      <c r="AP22" s="343" t="s">
        <v>31</v>
      </c>
      <c r="AQ22" s="343"/>
      <c r="AR22" s="343" t="s">
        <v>30</v>
      </c>
      <c r="AS22" s="343" t="s">
        <v>29</v>
      </c>
      <c r="AT22" s="343" t="s">
        <v>28</v>
      </c>
      <c r="AU22" s="343" t="s">
        <v>27</v>
      </c>
      <c r="AV22" s="347" t="s">
        <v>26</v>
      </c>
    </row>
    <row r="23" spans="1:48" ht="64.5" customHeight="1" x14ac:dyDescent="0.25">
      <c r="A23" s="351"/>
      <c r="B23" s="361"/>
      <c r="C23" s="351"/>
      <c r="D23" s="351"/>
      <c r="E23" s="366" t="s">
        <v>24</v>
      </c>
      <c r="F23" s="352" t="s">
        <v>136</v>
      </c>
      <c r="G23" s="352" t="s">
        <v>135</v>
      </c>
      <c r="H23" s="352" t="s">
        <v>134</v>
      </c>
      <c r="I23" s="354" t="s">
        <v>442</v>
      </c>
      <c r="J23" s="354" t="s">
        <v>443</v>
      </c>
      <c r="K23" s="354" t="s">
        <v>444</v>
      </c>
      <c r="L23" s="352" t="s">
        <v>81</v>
      </c>
      <c r="M23" s="351"/>
      <c r="N23" s="351"/>
      <c r="O23" s="351"/>
      <c r="P23" s="343"/>
      <c r="Q23" s="343"/>
      <c r="R23" s="343"/>
      <c r="S23" s="356" t="s">
        <v>3</v>
      </c>
      <c r="T23" s="356" t="s">
        <v>12</v>
      </c>
      <c r="U23" s="358"/>
      <c r="V23" s="358"/>
      <c r="W23" s="343"/>
      <c r="X23" s="343"/>
      <c r="Y23" s="343"/>
      <c r="Z23" s="343"/>
      <c r="AA23" s="343"/>
      <c r="AB23" s="343"/>
      <c r="AC23" s="343"/>
      <c r="AD23" s="343"/>
      <c r="AE23" s="343"/>
      <c r="AF23" s="343" t="s">
        <v>23</v>
      </c>
      <c r="AG23" s="343"/>
      <c r="AH23" s="343" t="s">
        <v>22</v>
      </c>
      <c r="AI23" s="343"/>
      <c r="AJ23" s="345" t="s">
        <v>21</v>
      </c>
      <c r="AK23" s="345" t="s">
        <v>20</v>
      </c>
      <c r="AL23" s="345" t="s">
        <v>19</v>
      </c>
      <c r="AM23" s="345" t="s">
        <v>18</v>
      </c>
      <c r="AN23" s="345" t="s">
        <v>17</v>
      </c>
      <c r="AO23" s="345" t="s">
        <v>16</v>
      </c>
      <c r="AP23" s="345" t="s">
        <v>15</v>
      </c>
      <c r="AQ23" s="349" t="s">
        <v>12</v>
      </c>
      <c r="AR23" s="343"/>
      <c r="AS23" s="343"/>
      <c r="AT23" s="343"/>
      <c r="AU23" s="343"/>
      <c r="AV23" s="348"/>
    </row>
    <row r="24" spans="1:48" ht="96.75" customHeight="1" x14ac:dyDescent="0.25">
      <c r="A24" s="346"/>
      <c r="B24" s="362"/>
      <c r="C24" s="346"/>
      <c r="D24" s="346"/>
      <c r="E24" s="367"/>
      <c r="F24" s="353"/>
      <c r="G24" s="353"/>
      <c r="H24" s="353"/>
      <c r="I24" s="355"/>
      <c r="J24" s="355"/>
      <c r="K24" s="355"/>
      <c r="L24" s="353"/>
      <c r="M24" s="346"/>
      <c r="N24" s="346"/>
      <c r="O24" s="346"/>
      <c r="P24" s="343"/>
      <c r="Q24" s="343"/>
      <c r="R24" s="343"/>
      <c r="S24" s="357"/>
      <c r="T24" s="357"/>
      <c r="U24" s="358"/>
      <c r="V24" s="358"/>
      <c r="W24" s="343"/>
      <c r="X24" s="343"/>
      <c r="Y24" s="343"/>
      <c r="Z24" s="343"/>
      <c r="AA24" s="343"/>
      <c r="AB24" s="343"/>
      <c r="AC24" s="343"/>
      <c r="AD24" s="343"/>
      <c r="AE24" s="343"/>
      <c r="AF24" s="122" t="s">
        <v>14</v>
      </c>
      <c r="AG24" s="122" t="s">
        <v>13</v>
      </c>
      <c r="AH24" s="123" t="s">
        <v>3</v>
      </c>
      <c r="AI24" s="123" t="s">
        <v>12</v>
      </c>
      <c r="AJ24" s="346"/>
      <c r="AK24" s="346"/>
      <c r="AL24" s="346"/>
      <c r="AM24" s="346"/>
      <c r="AN24" s="346"/>
      <c r="AO24" s="346"/>
      <c r="AP24" s="346"/>
      <c r="AQ24" s="350"/>
      <c r="AR24" s="343"/>
      <c r="AS24" s="343"/>
      <c r="AT24" s="343"/>
      <c r="AU24" s="343"/>
      <c r="AV24" s="348"/>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559</v>
      </c>
      <c r="C26" s="16" t="s">
        <v>559</v>
      </c>
      <c r="D26" s="16" t="s">
        <v>559</v>
      </c>
      <c r="E26" s="16" t="s">
        <v>559</v>
      </c>
      <c r="F26" s="16" t="s">
        <v>559</v>
      </c>
      <c r="G26" s="16" t="s">
        <v>559</v>
      </c>
      <c r="H26" s="16" t="s">
        <v>559</v>
      </c>
      <c r="I26" s="16" t="s">
        <v>559</v>
      </c>
      <c r="J26" s="16" t="s">
        <v>559</v>
      </c>
      <c r="K26" s="16" t="s">
        <v>559</v>
      </c>
      <c r="L26" s="16" t="s">
        <v>559</v>
      </c>
      <c r="M26" s="16" t="s">
        <v>559</v>
      </c>
      <c r="N26" s="16" t="s">
        <v>559</v>
      </c>
      <c r="O26" s="16" t="s">
        <v>559</v>
      </c>
      <c r="P26" s="16" t="s">
        <v>559</v>
      </c>
      <c r="Q26" s="16" t="s">
        <v>559</v>
      </c>
      <c r="R26" s="16" t="s">
        <v>559</v>
      </c>
      <c r="S26" s="16" t="s">
        <v>559</v>
      </c>
      <c r="T26" s="16" t="s">
        <v>559</v>
      </c>
      <c r="U26" s="16" t="s">
        <v>559</v>
      </c>
      <c r="V26" s="16" t="s">
        <v>559</v>
      </c>
      <c r="W26" s="16" t="s">
        <v>559</v>
      </c>
      <c r="X26" s="16" t="s">
        <v>559</v>
      </c>
      <c r="Y26" s="16" t="s">
        <v>559</v>
      </c>
      <c r="Z26" s="16" t="s">
        <v>559</v>
      </c>
      <c r="AA26" s="16" t="s">
        <v>559</v>
      </c>
      <c r="AB26" s="16" t="s">
        <v>559</v>
      </c>
      <c r="AC26" s="16" t="s">
        <v>559</v>
      </c>
      <c r="AD26" s="16" t="s">
        <v>559</v>
      </c>
      <c r="AE26" s="16" t="s">
        <v>559</v>
      </c>
      <c r="AF26" s="16" t="s">
        <v>559</v>
      </c>
      <c r="AG26" s="16" t="s">
        <v>559</v>
      </c>
      <c r="AH26" s="16" t="s">
        <v>559</v>
      </c>
      <c r="AI26" s="16" t="s">
        <v>559</v>
      </c>
      <c r="AJ26" s="16" t="s">
        <v>559</v>
      </c>
      <c r="AK26" s="16" t="s">
        <v>559</v>
      </c>
      <c r="AL26" s="16" t="s">
        <v>559</v>
      </c>
      <c r="AM26" s="16" t="s">
        <v>559</v>
      </c>
      <c r="AN26" s="16" t="s">
        <v>559</v>
      </c>
      <c r="AO26" s="16" t="s">
        <v>559</v>
      </c>
      <c r="AP26" s="16" t="s">
        <v>559</v>
      </c>
      <c r="AQ26" s="16" t="s">
        <v>559</v>
      </c>
      <c r="AR26" s="16" t="s">
        <v>559</v>
      </c>
      <c r="AS26" s="16" t="s">
        <v>559</v>
      </c>
      <c r="AT26" s="16" t="s">
        <v>559</v>
      </c>
      <c r="AU26" s="16" t="s">
        <v>559</v>
      </c>
      <c r="AV26" s="16" t="s">
        <v>559</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37" sqref="B37"/>
    </sheetView>
  </sheetViews>
  <sheetFormatPr defaultRowHeight="15.6" x14ac:dyDescent="0.3"/>
  <cols>
    <col min="1" max="1" width="66.109375" style="93" customWidth="1"/>
    <col min="2" max="2" width="59.6640625" style="93"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68" t="str">
        <f>'1. паспорт местоположение'!A5:C5</f>
        <v>Год раскрытия информации: 2024 год</v>
      </c>
      <c r="B5" s="368"/>
      <c r="C5" s="59"/>
      <c r="D5" s="59"/>
      <c r="E5" s="59"/>
      <c r="F5" s="59"/>
      <c r="G5" s="59"/>
      <c r="H5" s="59"/>
    </row>
    <row r="6" spans="1:8" ht="17.399999999999999" x14ac:dyDescent="0.3">
      <c r="A6" s="131"/>
      <c r="B6" s="131"/>
      <c r="C6" s="131"/>
      <c r="D6" s="131"/>
      <c r="E6" s="131"/>
      <c r="F6" s="131"/>
      <c r="G6" s="131"/>
      <c r="H6" s="131"/>
    </row>
    <row r="7" spans="1:8" ht="17.399999999999999" x14ac:dyDescent="0.3">
      <c r="A7" s="265" t="s">
        <v>10</v>
      </c>
      <c r="B7" s="265"/>
      <c r="C7" s="10"/>
      <c r="D7" s="10"/>
      <c r="E7" s="10"/>
      <c r="F7" s="10"/>
      <c r="G7" s="10"/>
      <c r="H7" s="10"/>
    </row>
    <row r="8" spans="1:8" ht="17.399999999999999" x14ac:dyDescent="0.3">
      <c r="A8" s="10"/>
      <c r="B8" s="10"/>
      <c r="C8" s="10"/>
      <c r="D8" s="10"/>
      <c r="E8" s="10"/>
      <c r="F8" s="10"/>
      <c r="G8" s="10"/>
      <c r="H8" s="10"/>
    </row>
    <row r="9" spans="1:8" x14ac:dyDescent="0.3">
      <c r="A9" s="266" t="str">
        <f>'1. паспорт местоположение'!A9:C9</f>
        <v xml:space="preserve">Акционерное общество "Калининградская генерирующая компания" </v>
      </c>
      <c r="B9" s="266"/>
      <c r="C9" s="7"/>
      <c r="D9" s="7"/>
      <c r="E9" s="7"/>
      <c r="F9" s="7"/>
      <c r="G9" s="7"/>
      <c r="H9" s="7"/>
    </row>
    <row r="10" spans="1:8" x14ac:dyDescent="0.3">
      <c r="A10" s="262" t="s">
        <v>9</v>
      </c>
      <c r="B10" s="262"/>
      <c r="C10" s="5"/>
      <c r="D10" s="5"/>
      <c r="E10" s="5"/>
      <c r="F10" s="5"/>
      <c r="G10" s="5"/>
      <c r="H10" s="5"/>
    </row>
    <row r="11" spans="1:8" ht="17.399999999999999" x14ac:dyDescent="0.3">
      <c r="A11" s="10"/>
      <c r="B11" s="10"/>
      <c r="C11" s="10"/>
      <c r="D11" s="10"/>
      <c r="E11" s="10"/>
      <c r="F11" s="10"/>
      <c r="G11" s="10"/>
      <c r="H11" s="10"/>
    </row>
    <row r="12" spans="1:8" ht="30.75" customHeight="1" x14ac:dyDescent="0.3">
      <c r="A12" s="266" t="str">
        <f>'1. паспорт местоположение'!A12:C12</f>
        <v>K_KGK_01</v>
      </c>
      <c r="B12" s="266"/>
      <c r="C12" s="7"/>
      <c r="D12" s="7"/>
      <c r="E12" s="7"/>
      <c r="F12" s="7"/>
      <c r="G12" s="7"/>
      <c r="H12" s="7"/>
    </row>
    <row r="13" spans="1:8" x14ac:dyDescent="0.3">
      <c r="A13" s="262" t="s">
        <v>8</v>
      </c>
      <c r="B13" s="262"/>
      <c r="C13" s="5"/>
      <c r="D13" s="5"/>
      <c r="E13" s="5"/>
      <c r="F13" s="5"/>
      <c r="G13" s="5"/>
      <c r="H13" s="5"/>
    </row>
    <row r="14" spans="1:8" ht="18" x14ac:dyDescent="0.3">
      <c r="A14" s="9"/>
      <c r="B14" s="9"/>
      <c r="C14" s="9"/>
      <c r="D14" s="9"/>
      <c r="E14" s="9"/>
      <c r="F14" s="9"/>
      <c r="G14" s="9"/>
      <c r="H14" s="9"/>
    </row>
    <row r="15" spans="1:8" ht="39" customHeight="1" x14ac:dyDescent="0.3">
      <c r="A15" s="369" t="str">
        <f>'1. паспорт местоположение'!A15:C15</f>
        <v>Техническое перевооружение установки постоянного тока (инв. №36656)</v>
      </c>
      <c r="B15" s="369"/>
      <c r="C15" s="7"/>
      <c r="D15" s="7"/>
      <c r="E15" s="7"/>
      <c r="F15" s="7"/>
      <c r="G15" s="7"/>
      <c r="H15" s="7"/>
    </row>
    <row r="16" spans="1:8" x14ac:dyDescent="0.3">
      <c r="A16" s="262" t="s">
        <v>7</v>
      </c>
      <c r="B16" s="262"/>
      <c r="C16" s="5"/>
      <c r="D16" s="5"/>
      <c r="E16" s="5"/>
      <c r="F16" s="5"/>
      <c r="G16" s="5"/>
      <c r="H16" s="5"/>
    </row>
    <row r="17" spans="1:2" x14ac:dyDescent="0.3">
      <c r="B17" s="94"/>
    </row>
    <row r="18" spans="1:2" ht="33.75" customHeight="1" x14ac:dyDescent="0.3">
      <c r="A18" s="370" t="s">
        <v>523</v>
      </c>
      <c r="B18" s="371"/>
    </row>
    <row r="19" spans="1:2" x14ac:dyDescent="0.3">
      <c r="B19" s="28"/>
    </row>
    <row r="20" spans="1:2" ht="16.2" thickBot="1" x14ac:dyDescent="0.35">
      <c r="B20" s="95"/>
    </row>
    <row r="21" spans="1:2" ht="29.4" customHeight="1" thickBot="1" x14ac:dyDescent="0.35">
      <c r="A21" s="96" t="s">
        <v>390</v>
      </c>
      <c r="B21" s="97" t="str">
        <f>A15</f>
        <v>Техническое перевооружение установки постоянного тока (инв. №36656)</v>
      </c>
    </row>
    <row r="22" spans="1:2" ht="16.2" thickBot="1" x14ac:dyDescent="0.35">
      <c r="A22" s="96" t="s">
        <v>391</v>
      </c>
      <c r="B22" s="97" t="str">
        <f>'1. паспорт местоположение'!C27</f>
        <v>ГО "Город Калининград"</v>
      </c>
    </row>
    <row r="23" spans="1:2" ht="16.2" thickBot="1" x14ac:dyDescent="0.35">
      <c r="A23" s="96" t="s">
        <v>356</v>
      </c>
      <c r="B23" s="197" t="str">
        <f>'1. паспорт местоположение'!C22</f>
        <v>Прочие инвестиционные проекты</v>
      </c>
    </row>
    <row r="24" spans="1:2" ht="16.2" thickBot="1" x14ac:dyDescent="0.35">
      <c r="A24" s="96" t="s">
        <v>568</v>
      </c>
      <c r="B24" s="181" t="s">
        <v>559</v>
      </c>
    </row>
    <row r="25" spans="1:2" ht="16.2" thickBot="1" x14ac:dyDescent="0.35">
      <c r="A25" s="98" t="s">
        <v>392</v>
      </c>
      <c r="B25" s="97">
        <f>'3.3 паспорт описание'!C29</f>
        <v>2021</v>
      </c>
    </row>
    <row r="26" spans="1:2" ht="16.2" thickBot="1" x14ac:dyDescent="0.35">
      <c r="A26" s="99" t="s">
        <v>393</v>
      </c>
      <c r="B26" s="100" t="s">
        <v>559</v>
      </c>
    </row>
    <row r="27" spans="1:2" ht="16.2" thickBot="1" x14ac:dyDescent="0.35">
      <c r="A27" s="107" t="s">
        <v>576</v>
      </c>
      <c r="B27" s="134">
        <f>'3.3 паспорт описание'!C25</f>
        <v>7.0993599999999999</v>
      </c>
    </row>
    <row r="28" spans="1:2" ht="16.2" thickBot="1" x14ac:dyDescent="0.35">
      <c r="A28" s="102" t="s">
        <v>394</v>
      </c>
      <c r="B28" s="102" t="s">
        <v>560</v>
      </c>
    </row>
    <row r="29" spans="1:2" ht="16.2" thickBot="1" x14ac:dyDescent="0.35">
      <c r="A29" s="108" t="s">
        <v>395</v>
      </c>
      <c r="B29" s="102" t="s">
        <v>559</v>
      </c>
    </row>
    <row r="30" spans="1:2" ht="28.2" thickBot="1" x14ac:dyDescent="0.35">
      <c r="A30" s="108" t="s">
        <v>396</v>
      </c>
      <c r="B30" s="134">
        <f>B32+B41+B58</f>
        <v>7.0993599999999999</v>
      </c>
    </row>
    <row r="31" spans="1:2" ht="16.2" thickBot="1" x14ac:dyDescent="0.35">
      <c r="A31" s="102" t="s">
        <v>397</v>
      </c>
      <c r="B31" s="134"/>
    </row>
    <row r="32" spans="1:2" ht="28.2" thickBot="1" x14ac:dyDescent="0.35">
      <c r="A32" s="108" t="s">
        <v>398</v>
      </c>
      <c r="B32" s="134">
        <f>B33+B37</f>
        <v>7.0993599999999999</v>
      </c>
    </row>
    <row r="33" spans="1:3" s="137" customFormat="1" ht="16.2" thickBot="1" x14ac:dyDescent="0.35">
      <c r="A33" s="135" t="s">
        <v>399</v>
      </c>
      <c r="B33" s="134">
        <f>'6.2. Паспорт фин осв ввод'!D24</f>
        <v>7.0993599999999999</v>
      </c>
    </row>
    <row r="34" spans="1:3" ht="16.2" thickBot="1" x14ac:dyDescent="0.35">
      <c r="A34" s="102" t="s">
        <v>400</v>
      </c>
      <c r="B34" s="138">
        <f>B33/$B$27</f>
        <v>1</v>
      </c>
    </row>
    <row r="35" spans="1:3" ht="16.2" thickBot="1" x14ac:dyDescent="0.35">
      <c r="A35" s="102" t="s">
        <v>401</v>
      </c>
      <c r="B35" s="134">
        <f>B33</f>
        <v>7.0993599999999999</v>
      </c>
      <c r="C35" s="43">
        <v>1</v>
      </c>
    </row>
    <row r="36" spans="1:3" ht="16.2" thickBot="1" x14ac:dyDescent="0.35">
      <c r="A36" s="102" t="s">
        <v>402</v>
      </c>
      <c r="B36" s="134">
        <f>'6.2. Паспорт фин осв ввод'!D30</f>
        <v>5.9161333300000001</v>
      </c>
      <c r="C36" s="43">
        <v>2</v>
      </c>
    </row>
    <row r="37" spans="1:3" s="137" customFormat="1" ht="16.2" thickBot="1" x14ac:dyDescent="0.35">
      <c r="A37" s="135" t="s">
        <v>399</v>
      </c>
      <c r="B37" s="136"/>
    </row>
    <row r="38" spans="1:3" ht="16.2" thickBot="1" x14ac:dyDescent="0.35">
      <c r="A38" s="102" t="s">
        <v>400</v>
      </c>
      <c r="B38" s="138">
        <f>B37/$B$27</f>
        <v>0</v>
      </c>
    </row>
    <row r="39" spans="1:3" ht="16.2" thickBot="1" x14ac:dyDescent="0.35">
      <c r="A39" s="102" t="s">
        <v>401</v>
      </c>
      <c r="B39" s="134"/>
      <c r="C39" s="43">
        <v>1</v>
      </c>
    </row>
    <row r="40" spans="1:3" ht="16.2" thickBot="1" x14ac:dyDescent="0.35">
      <c r="A40" s="102" t="s">
        <v>402</v>
      </c>
      <c r="B40" s="134"/>
      <c r="C40" s="43">
        <v>2</v>
      </c>
    </row>
    <row r="41" spans="1:3" ht="28.2" thickBot="1" x14ac:dyDescent="0.35">
      <c r="A41" s="108" t="s">
        <v>403</v>
      </c>
      <c r="B41" s="134">
        <f>B42+B46+B50+B54</f>
        <v>0</v>
      </c>
    </row>
    <row r="42" spans="1:3" s="137" customFormat="1" ht="16.2" thickBot="1" x14ac:dyDescent="0.35">
      <c r="A42" s="135" t="s">
        <v>399</v>
      </c>
      <c r="B42" s="136"/>
    </row>
    <row r="43" spans="1:3" ht="16.2" thickBot="1" x14ac:dyDescent="0.35">
      <c r="A43" s="102" t="s">
        <v>400</v>
      </c>
      <c r="B43" s="138">
        <f>B42/$B$27</f>
        <v>0</v>
      </c>
    </row>
    <row r="44" spans="1:3" ht="16.2" thickBot="1" x14ac:dyDescent="0.35">
      <c r="A44" s="102" t="s">
        <v>401</v>
      </c>
      <c r="B44" s="134"/>
      <c r="C44" s="43">
        <v>1</v>
      </c>
    </row>
    <row r="45" spans="1:3" ht="16.2" thickBot="1" x14ac:dyDescent="0.35">
      <c r="A45" s="102" t="s">
        <v>402</v>
      </c>
      <c r="B45" s="134"/>
      <c r="C45" s="43">
        <v>2</v>
      </c>
    </row>
    <row r="46" spans="1:3" s="137" customFormat="1" ht="16.2" thickBot="1" x14ac:dyDescent="0.35">
      <c r="A46" s="135" t="s">
        <v>399</v>
      </c>
      <c r="B46" s="136"/>
    </row>
    <row r="47" spans="1:3" ht="16.2" thickBot="1" x14ac:dyDescent="0.35">
      <c r="A47" s="102" t="s">
        <v>400</v>
      </c>
      <c r="B47" s="138">
        <f>B46/$B$27</f>
        <v>0</v>
      </c>
    </row>
    <row r="48" spans="1:3" ht="16.2" thickBot="1" x14ac:dyDescent="0.35">
      <c r="A48" s="102" t="s">
        <v>401</v>
      </c>
      <c r="B48" s="134"/>
      <c r="C48" s="43">
        <v>1</v>
      </c>
    </row>
    <row r="49" spans="1:3" ht="16.2" thickBot="1" x14ac:dyDescent="0.35">
      <c r="A49" s="102" t="s">
        <v>402</v>
      </c>
      <c r="B49" s="134"/>
      <c r="C49" s="43">
        <v>2</v>
      </c>
    </row>
    <row r="50" spans="1:3" s="137" customFormat="1" ht="16.2" thickBot="1" x14ac:dyDescent="0.35">
      <c r="A50" s="135" t="s">
        <v>399</v>
      </c>
      <c r="B50" s="136"/>
    </row>
    <row r="51" spans="1:3" ht="16.2" thickBot="1" x14ac:dyDescent="0.35">
      <c r="A51" s="102" t="s">
        <v>400</v>
      </c>
      <c r="B51" s="138">
        <f>B50/$B$27</f>
        <v>0</v>
      </c>
    </row>
    <row r="52" spans="1:3" ht="16.2" thickBot="1" x14ac:dyDescent="0.35">
      <c r="A52" s="102" t="s">
        <v>401</v>
      </c>
      <c r="B52" s="134"/>
      <c r="C52" s="43">
        <v>1</v>
      </c>
    </row>
    <row r="53" spans="1:3" ht="16.2" thickBot="1" x14ac:dyDescent="0.35">
      <c r="A53" s="102" t="s">
        <v>402</v>
      </c>
      <c r="B53" s="134"/>
      <c r="C53" s="43">
        <v>2</v>
      </c>
    </row>
    <row r="54" spans="1:3" s="137" customFormat="1" ht="16.2" thickBot="1" x14ac:dyDescent="0.35">
      <c r="A54" s="135" t="s">
        <v>399</v>
      </c>
      <c r="B54" s="136"/>
    </row>
    <row r="55" spans="1:3" ht="16.2" thickBot="1" x14ac:dyDescent="0.35">
      <c r="A55" s="102" t="s">
        <v>400</v>
      </c>
      <c r="B55" s="138">
        <f>B54/$B$27</f>
        <v>0</v>
      </c>
    </row>
    <row r="56" spans="1:3" ht="16.2" thickBot="1" x14ac:dyDescent="0.35">
      <c r="A56" s="102" t="s">
        <v>401</v>
      </c>
      <c r="B56" s="134"/>
      <c r="C56" s="43">
        <v>1</v>
      </c>
    </row>
    <row r="57" spans="1:3" ht="16.2" thickBot="1" x14ac:dyDescent="0.35">
      <c r="A57" s="102" t="s">
        <v>402</v>
      </c>
      <c r="B57" s="134"/>
      <c r="C57" s="43">
        <v>2</v>
      </c>
    </row>
    <row r="58" spans="1:3" ht="28.2" thickBot="1" x14ac:dyDescent="0.35">
      <c r="A58" s="108" t="s">
        <v>404</v>
      </c>
      <c r="B58" s="134">
        <f>B59+B63+B67+B71</f>
        <v>0</v>
      </c>
    </row>
    <row r="59" spans="1:3" s="137" customFormat="1" ht="16.2" thickBot="1" x14ac:dyDescent="0.35">
      <c r="A59" s="135" t="s">
        <v>399</v>
      </c>
      <c r="B59" s="136"/>
    </row>
    <row r="60" spans="1:3" ht="16.2" thickBot="1" x14ac:dyDescent="0.35">
      <c r="A60" s="102" t="s">
        <v>400</v>
      </c>
      <c r="B60" s="138">
        <f>B59/$B$27</f>
        <v>0</v>
      </c>
    </row>
    <row r="61" spans="1:3" ht="16.2" thickBot="1" x14ac:dyDescent="0.35">
      <c r="A61" s="102" t="s">
        <v>401</v>
      </c>
      <c r="B61" s="134"/>
      <c r="C61" s="43">
        <v>1</v>
      </c>
    </row>
    <row r="62" spans="1:3" ht="16.2" thickBot="1" x14ac:dyDescent="0.35">
      <c r="A62" s="102" t="s">
        <v>402</v>
      </c>
      <c r="B62" s="134"/>
      <c r="C62" s="43">
        <v>2</v>
      </c>
    </row>
    <row r="63" spans="1:3" s="137" customFormat="1" ht="16.2" thickBot="1" x14ac:dyDescent="0.35">
      <c r="A63" s="135" t="s">
        <v>399</v>
      </c>
      <c r="B63" s="136"/>
    </row>
    <row r="64" spans="1:3" ht="16.2" thickBot="1" x14ac:dyDescent="0.35">
      <c r="A64" s="102" t="s">
        <v>400</v>
      </c>
      <c r="B64" s="138">
        <f>B63/$B$27</f>
        <v>0</v>
      </c>
    </row>
    <row r="65" spans="1:3" ht="16.2" thickBot="1" x14ac:dyDescent="0.35">
      <c r="A65" s="102" t="s">
        <v>401</v>
      </c>
      <c r="B65" s="134"/>
      <c r="C65" s="43">
        <v>1</v>
      </c>
    </row>
    <row r="66" spans="1:3" ht="16.2" thickBot="1" x14ac:dyDescent="0.35">
      <c r="A66" s="102" t="s">
        <v>402</v>
      </c>
      <c r="B66" s="134"/>
      <c r="C66" s="43">
        <v>2</v>
      </c>
    </row>
    <row r="67" spans="1:3" s="137" customFormat="1" ht="16.2" thickBot="1" x14ac:dyDescent="0.35">
      <c r="A67" s="135" t="s">
        <v>399</v>
      </c>
      <c r="B67" s="136"/>
    </row>
    <row r="68" spans="1:3" ht="16.2" thickBot="1" x14ac:dyDescent="0.35">
      <c r="A68" s="102" t="s">
        <v>400</v>
      </c>
      <c r="B68" s="138">
        <f>B67/$B$27</f>
        <v>0</v>
      </c>
    </row>
    <row r="69" spans="1:3" ht="16.2" thickBot="1" x14ac:dyDescent="0.35">
      <c r="A69" s="102" t="s">
        <v>401</v>
      </c>
      <c r="B69" s="134"/>
      <c r="C69" s="43">
        <v>1</v>
      </c>
    </row>
    <row r="70" spans="1:3" ht="16.2" thickBot="1" x14ac:dyDescent="0.35">
      <c r="A70" s="102" t="s">
        <v>402</v>
      </c>
      <c r="B70" s="134"/>
      <c r="C70" s="43">
        <v>2</v>
      </c>
    </row>
    <row r="71" spans="1:3" s="137" customFormat="1" ht="16.2" thickBot="1" x14ac:dyDescent="0.35">
      <c r="A71" s="135" t="s">
        <v>399</v>
      </c>
      <c r="B71" s="136"/>
    </row>
    <row r="72" spans="1:3" ht="16.2" thickBot="1" x14ac:dyDescent="0.35">
      <c r="A72" s="102" t="s">
        <v>400</v>
      </c>
      <c r="B72" s="138">
        <f>B71/$B$27</f>
        <v>0</v>
      </c>
    </row>
    <row r="73" spans="1:3" ht="16.2" thickBot="1" x14ac:dyDescent="0.35">
      <c r="A73" s="102" t="s">
        <v>401</v>
      </c>
      <c r="B73" s="134"/>
      <c r="C73" s="43">
        <v>1</v>
      </c>
    </row>
    <row r="74" spans="1:3" ht="16.2" thickBot="1" x14ac:dyDescent="0.35">
      <c r="A74" s="102" t="s">
        <v>402</v>
      </c>
      <c r="B74" s="134"/>
      <c r="C74" s="43">
        <v>2</v>
      </c>
    </row>
    <row r="75" spans="1:3" ht="28.2" thickBot="1" x14ac:dyDescent="0.35">
      <c r="A75" s="101" t="s">
        <v>405</v>
      </c>
      <c r="B75" s="109"/>
    </row>
    <row r="76" spans="1:3" ht="16.2" thickBot="1" x14ac:dyDescent="0.35">
      <c r="A76" s="103" t="s">
        <v>397</v>
      </c>
      <c r="B76" s="109"/>
    </row>
    <row r="77" spans="1:3" ht="16.2" thickBot="1" x14ac:dyDescent="0.35">
      <c r="A77" s="103" t="s">
        <v>406</v>
      </c>
      <c r="B77" s="109"/>
    </row>
    <row r="78" spans="1:3" ht="16.2" thickBot="1" x14ac:dyDescent="0.35">
      <c r="A78" s="103" t="s">
        <v>407</v>
      </c>
      <c r="B78" s="109"/>
    </row>
    <row r="79" spans="1:3" ht="16.2" thickBot="1" x14ac:dyDescent="0.35">
      <c r="A79" s="103" t="s">
        <v>408</v>
      </c>
      <c r="B79" s="109"/>
    </row>
    <row r="80" spans="1:3" ht="16.2" thickBot="1" x14ac:dyDescent="0.35">
      <c r="A80" s="98" t="s">
        <v>409</v>
      </c>
      <c r="B80" s="139">
        <f>B81/$B$27</f>
        <v>1</v>
      </c>
    </row>
    <row r="81" spans="1:2" ht="16.2" thickBot="1" x14ac:dyDescent="0.35">
      <c r="A81" s="98" t="s">
        <v>410</v>
      </c>
      <c r="B81" s="140">
        <f xml:space="preserve"> SUMIF(C33:C74, 1,B33:B74)</f>
        <v>7.0993599999999999</v>
      </c>
    </row>
    <row r="82" spans="1:2" ht="16.2" thickBot="1" x14ac:dyDescent="0.35">
      <c r="A82" s="98" t="s">
        <v>411</v>
      </c>
      <c r="B82" s="139">
        <f>B83/$B$27</f>
        <v>0.83333333286380751</v>
      </c>
    </row>
    <row r="83" spans="1:2" ht="16.2" thickBot="1" x14ac:dyDescent="0.35">
      <c r="A83" s="99" t="s">
        <v>412</v>
      </c>
      <c r="B83" s="140">
        <f xml:space="preserve"> SUMIF(C35:C76, 2,B35:B76)</f>
        <v>5.9161333300000001</v>
      </c>
    </row>
    <row r="84" spans="1:2" x14ac:dyDescent="0.3">
      <c r="A84" s="101" t="s">
        <v>413</v>
      </c>
      <c r="B84" s="372" t="s">
        <v>414</v>
      </c>
    </row>
    <row r="85" spans="1:2" x14ac:dyDescent="0.3">
      <c r="A85" s="105" t="s">
        <v>415</v>
      </c>
      <c r="B85" s="373"/>
    </row>
    <row r="86" spans="1:2" x14ac:dyDescent="0.3">
      <c r="A86" s="105" t="s">
        <v>416</v>
      </c>
      <c r="B86" s="373"/>
    </row>
    <row r="87" spans="1:2" x14ac:dyDescent="0.3">
      <c r="A87" s="105" t="s">
        <v>417</v>
      </c>
      <c r="B87" s="373"/>
    </row>
    <row r="88" spans="1:2" x14ac:dyDescent="0.3">
      <c r="A88" s="105" t="s">
        <v>418</v>
      </c>
      <c r="B88" s="373"/>
    </row>
    <row r="89" spans="1:2" ht="16.2" thickBot="1" x14ac:dyDescent="0.35">
      <c r="A89" s="106" t="s">
        <v>419</v>
      </c>
      <c r="B89" s="374"/>
    </row>
    <row r="90" spans="1:2" ht="28.2" thickBot="1" x14ac:dyDescent="0.35">
      <c r="A90" s="103" t="s">
        <v>420</v>
      </c>
      <c r="B90" s="104"/>
    </row>
    <row r="91" spans="1:2" ht="28.2" thickBot="1" x14ac:dyDescent="0.35">
      <c r="A91" s="98" t="s">
        <v>421</v>
      </c>
      <c r="B91" s="104"/>
    </row>
    <row r="92" spans="1:2" ht="16.2" thickBot="1" x14ac:dyDescent="0.35">
      <c r="A92" s="103" t="s">
        <v>397</v>
      </c>
      <c r="B92" s="111"/>
    </row>
    <row r="93" spans="1:2" ht="16.2" thickBot="1" x14ac:dyDescent="0.35">
      <c r="A93" s="103" t="s">
        <v>422</v>
      </c>
      <c r="B93" s="104"/>
    </row>
    <row r="94" spans="1:2" ht="16.2" thickBot="1" x14ac:dyDescent="0.35">
      <c r="A94" s="103" t="s">
        <v>423</v>
      </c>
      <c r="B94" s="111"/>
    </row>
    <row r="95" spans="1:2" ht="28.2" thickBot="1" x14ac:dyDescent="0.35">
      <c r="A95" s="112" t="s">
        <v>424</v>
      </c>
      <c r="B95" s="132" t="s">
        <v>425</v>
      </c>
    </row>
    <row r="96" spans="1:2" ht="16.2" thickBot="1" x14ac:dyDescent="0.35">
      <c r="A96" s="98" t="s">
        <v>426</v>
      </c>
      <c r="B96" s="110"/>
    </row>
    <row r="97" spans="1:2" ht="16.2" thickBot="1" x14ac:dyDescent="0.35">
      <c r="A97" s="105" t="s">
        <v>427</v>
      </c>
      <c r="B97" s="113"/>
    </row>
    <row r="98" spans="1:2" ht="16.2" thickBot="1" x14ac:dyDescent="0.35">
      <c r="A98" s="105" t="s">
        <v>428</v>
      </c>
      <c r="B98" s="113"/>
    </row>
    <row r="99" spans="1:2" ht="16.2" thickBot="1" x14ac:dyDescent="0.35">
      <c r="A99" s="105" t="s">
        <v>429</v>
      </c>
      <c r="B99" s="113"/>
    </row>
    <row r="100" spans="1:2" ht="42" thickBot="1" x14ac:dyDescent="0.35">
      <c r="A100" s="114" t="s">
        <v>430</v>
      </c>
      <c r="B100" s="111" t="s">
        <v>431</v>
      </c>
    </row>
    <row r="101" spans="1:2" ht="27.6" x14ac:dyDescent="0.3">
      <c r="A101" s="101" t="s">
        <v>432</v>
      </c>
      <c r="B101" s="372" t="s">
        <v>433</v>
      </c>
    </row>
    <row r="102" spans="1:2" x14ac:dyDescent="0.3">
      <c r="A102" s="105" t="s">
        <v>434</v>
      </c>
      <c r="B102" s="373"/>
    </row>
    <row r="103" spans="1:2" x14ac:dyDescent="0.3">
      <c r="A103" s="105" t="s">
        <v>435</v>
      </c>
      <c r="B103" s="373"/>
    </row>
    <row r="104" spans="1:2" x14ac:dyDescent="0.3">
      <c r="A104" s="105" t="s">
        <v>436</v>
      </c>
      <c r="B104" s="373"/>
    </row>
    <row r="105" spans="1:2" x14ac:dyDescent="0.3">
      <c r="A105" s="105" t="s">
        <v>437</v>
      </c>
      <c r="B105" s="373"/>
    </row>
    <row r="106" spans="1:2" ht="16.2" thickBot="1" x14ac:dyDescent="0.35">
      <c r="A106" s="115" t="s">
        <v>438</v>
      </c>
      <c r="B106" s="374"/>
    </row>
    <row r="109" spans="1:2" x14ac:dyDescent="0.3">
      <c r="A109" s="116"/>
      <c r="B109" s="117"/>
    </row>
    <row r="110" spans="1:2" x14ac:dyDescent="0.3">
      <c r="B110" s="118"/>
    </row>
    <row r="111" spans="1:2" x14ac:dyDescent="0.3">
      <c r="B111" s="119"/>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61" t="str">
        <f>'1. паспорт местоположение'!A5:C5</f>
        <v>Год раскрытия информации: 2024 год</v>
      </c>
      <c r="B4" s="261"/>
      <c r="C4" s="261"/>
      <c r="D4" s="261"/>
      <c r="E4" s="261"/>
      <c r="F4" s="261"/>
      <c r="G4" s="261"/>
      <c r="H4" s="261"/>
      <c r="I4" s="261"/>
      <c r="J4" s="261"/>
      <c r="K4" s="261"/>
      <c r="L4" s="261"/>
      <c r="M4" s="261"/>
      <c r="N4" s="261"/>
      <c r="O4" s="261"/>
      <c r="P4" s="261"/>
      <c r="Q4" s="261"/>
      <c r="R4" s="261"/>
      <c r="S4" s="261"/>
    </row>
    <row r="5" spans="1:28" s="8" customFormat="1" ht="15.6" x14ac:dyDescent="0.25">
      <c r="A5" s="12"/>
    </row>
    <row r="6" spans="1:28" s="8" customFormat="1" ht="17.399999999999999" x14ac:dyDescent="0.25">
      <c r="A6" s="265" t="s">
        <v>10</v>
      </c>
      <c r="B6" s="265"/>
      <c r="C6" s="265"/>
      <c r="D6" s="265"/>
      <c r="E6" s="265"/>
      <c r="F6" s="265"/>
      <c r="G6" s="265"/>
      <c r="H6" s="265"/>
      <c r="I6" s="265"/>
      <c r="J6" s="265"/>
      <c r="K6" s="265"/>
      <c r="L6" s="265"/>
      <c r="M6" s="265"/>
      <c r="N6" s="265"/>
      <c r="O6" s="265"/>
      <c r="P6" s="265"/>
      <c r="Q6" s="265"/>
      <c r="R6" s="265"/>
      <c r="S6" s="265"/>
      <c r="T6" s="10"/>
      <c r="U6" s="10"/>
      <c r="V6" s="10"/>
      <c r="W6" s="10"/>
      <c r="X6" s="10"/>
      <c r="Y6" s="10"/>
      <c r="Z6" s="10"/>
      <c r="AA6" s="10"/>
      <c r="AB6" s="10"/>
    </row>
    <row r="7" spans="1:28" s="8" customFormat="1" ht="17.399999999999999" x14ac:dyDescent="0.25">
      <c r="A7" s="265"/>
      <c r="B7" s="265"/>
      <c r="C7" s="265"/>
      <c r="D7" s="265"/>
      <c r="E7" s="265"/>
      <c r="F7" s="265"/>
      <c r="G7" s="265"/>
      <c r="H7" s="265"/>
      <c r="I7" s="265"/>
      <c r="J7" s="265"/>
      <c r="K7" s="265"/>
      <c r="L7" s="265"/>
      <c r="M7" s="265"/>
      <c r="N7" s="265"/>
      <c r="O7" s="265"/>
      <c r="P7" s="265"/>
      <c r="Q7" s="265"/>
      <c r="R7" s="265"/>
      <c r="S7" s="265"/>
      <c r="T7" s="10"/>
      <c r="U7" s="10"/>
      <c r="V7" s="10"/>
      <c r="W7" s="10"/>
      <c r="X7" s="10"/>
      <c r="Y7" s="10"/>
      <c r="Z7" s="10"/>
      <c r="AA7" s="10"/>
      <c r="AB7" s="10"/>
    </row>
    <row r="8" spans="1:28" s="8" customFormat="1" ht="17.399999999999999" x14ac:dyDescent="0.25">
      <c r="A8" s="268" t="str">
        <f>'1. паспорт местоположение'!A9:C9</f>
        <v xml:space="preserve">Акционерное общество "Калининградская генерирующая компания" </v>
      </c>
      <c r="B8" s="268"/>
      <c r="C8" s="268"/>
      <c r="D8" s="268"/>
      <c r="E8" s="268"/>
      <c r="F8" s="268"/>
      <c r="G8" s="268"/>
      <c r="H8" s="268"/>
      <c r="I8" s="268"/>
      <c r="J8" s="268"/>
      <c r="K8" s="268"/>
      <c r="L8" s="268"/>
      <c r="M8" s="268"/>
      <c r="N8" s="268"/>
      <c r="O8" s="268"/>
      <c r="P8" s="268"/>
      <c r="Q8" s="268"/>
      <c r="R8" s="268"/>
      <c r="S8" s="268"/>
      <c r="T8" s="10"/>
      <c r="U8" s="10"/>
      <c r="V8" s="10"/>
      <c r="W8" s="10"/>
      <c r="X8" s="10"/>
      <c r="Y8" s="10"/>
      <c r="Z8" s="10"/>
      <c r="AA8" s="10"/>
      <c r="AB8" s="10"/>
    </row>
    <row r="9" spans="1:28" s="8" customFormat="1" ht="17.399999999999999" x14ac:dyDescent="0.25">
      <c r="A9" s="262" t="s">
        <v>9</v>
      </c>
      <c r="B9" s="262"/>
      <c r="C9" s="262"/>
      <c r="D9" s="262"/>
      <c r="E9" s="262"/>
      <c r="F9" s="262"/>
      <c r="G9" s="262"/>
      <c r="H9" s="262"/>
      <c r="I9" s="262"/>
      <c r="J9" s="262"/>
      <c r="K9" s="262"/>
      <c r="L9" s="262"/>
      <c r="M9" s="262"/>
      <c r="N9" s="262"/>
      <c r="O9" s="262"/>
      <c r="P9" s="262"/>
      <c r="Q9" s="262"/>
      <c r="R9" s="262"/>
      <c r="S9" s="262"/>
      <c r="T9" s="10"/>
      <c r="U9" s="10"/>
      <c r="V9" s="10"/>
      <c r="W9" s="10"/>
      <c r="X9" s="10"/>
      <c r="Y9" s="10"/>
      <c r="Z9" s="10"/>
      <c r="AA9" s="10"/>
      <c r="AB9" s="10"/>
    </row>
    <row r="10" spans="1:28" s="8" customFormat="1" ht="17.399999999999999" x14ac:dyDescent="0.25">
      <c r="A10" s="265"/>
      <c r="B10" s="265"/>
      <c r="C10" s="265"/>
      <c r="D10" s="265"/>
      <c r="E10" s="265"/>
      <c r="F10" s="265"/>
      <c r="G10" s="265"/>
      <c r="H10" s="265"/>
      <c r="I10" s="265"/>
      <c r="J10" s="265"/>
      <c r="K10" s="265"/>
      <c r="L10" s="265"/>
      <c r="M10" s="265"/>
      <c r="N10" s="265"/>
      <c r="O10" s="265"/>
      <c r="P10" s="265"/>
      <c r="Q10" s="265"/>
      <c r="R10" s="265"/>
      <c r="S10" s="265"/>
      <c r="T10" s="10"/>
      <c r="U10" s="10"/>
      <c r="V10" s="10"/>
      <c r="W10" s="10"/>
      <c r="X10" s="10"/>
      <c r="Y10" s="10"/>
      <c r="Z10" s="10"/>
      <c r="AA10" s="10"/>
      <c r="AB10" s="10"/>
    </row>
    <row r="11" spans="1:28" s="8" customFormat="1" ht="17.399999999999999" x14ac:dyDescent="0.25">
      <c r="A11" s="268" t="str">
        <f>'1. паспорт местоположение'!A12:C12</f>
        <v>K_KGK_01</v>
      </c>
      <c r="B11" s="268"/>
      <c r="C11" s="268"/>
      <c r="D11" s="268"/>
      <c r="E11" s="268"/>
      <c r="F11" s="268"/>
      <c r="G11" s="268"/>
      <c r="H11" s="268"/>
      <c r="I11" s="268"/>
      <c r="J11" s="268"/>
      <c r="K11" s="268"/>
      <c r="L11" s="268"/>
      <c r="M11" s="268"/>
      <c r="N11" s="268"/>
      <c r="O11" s="268"/>
      <c r="P11" s="268"/>
      <c r="Q11" s="268"/>
      <c r="R11" s="268"/>
      <c r="S11" s="268"/>
      <c r="T11" s="10"/>
      <c r="U11" s="10"/>
      <c r="V11" s="10"/>
      <c r="W11" s="10"/>
      <c r="X11" s="10"/>
      <c r="Y11" s="10"/>
      <c r="Z11" s="10"/>
      <c r="AA11" s="10"/>
      <c r="AB11" s="10"/>
    </row>
    <row r="12" spans="1:28" s="8" customFormat="1" ht="17.399999999999999" x14ac:dyDescent="0.25">
      <c r="A12" s="262" t="s">
        <v>8</v>
      </c>
      <c r="B12" s="262"/>
      <c r="C12" s="262"/>
      <c r="D12" s="262"/>
      <c r="E12" s="262"/>
      <c r="F12" s="262"/>
      <c r="G12" s="262"/>
      <c r="H12" s="262"/>
      <c r="I12" s="262"/>
      <c r="J12" s="262"/>
      <c r="K12" s="262"/>
      <c r="L12" s="262"/>
      <c r="M12" s="262"/>
      <c r="N12" s="262"/>
      <c r="O12" s="262"/>
      <c r="P12" s="262"/>
      <c r="Q12" s="262"/>
      <c r="R12" s="262"/>
      <c r="S12" s="262"/>
      <c r="T12" s="10"/>
      <c r="U12" s="10"/>
      <c r="V12" s="10"/>
      <c r="W12" s="10"/>
      <c r="X12" s="10"/>
      <c r="Y12" s="10"/>
      <c r="Z12" s="10"/>
      <c r="AA12" s="10"/>
      <c r="AB12" s="10"/>
    </row>
    <row r="13" spans="1:28" s="8" customFormat="1" ht="15.75" customHeight="1" x14ac:dyDescent="0.25">
      <c r="A13" s="272"/>
      <c r="B13" s="272"/>
      <c r="C13" s="272"/>
      <c r="D13" s="272"/>
      <c r="E13" s="272"/>
      <c r="F13" s="272"/>
      <c r="G13" s="272"/>
      <c r="H13" s="272"/>
      <c r="I13" s="272"/>
      <c r="J13" s="272"/>
      <c r="K13" s="272"/>
      <c r="L13" s="272"/>
      <c r="M13" s="272"/>
      <c r="N13" s="272"/>
      <c r="O13" s="272"/>
      <c r="P13" s="272"/>
      <c r="Q13" s="272"/>
      <c r="R13" s="272"/>
      <c r="S13" s="272"/>
      <c r="T13" s="4"/>
      <c r="U13" s="4"/>
      <c r="V13" s="4"/>
      <c r="W13" s="4"/>
      <c r="X13" s="4"/>
      <c r="Y13" s="4"/>
      <c r="Z13" s="4"/>
      <c r="AA13" s="4"/>
      <c r="AB13" s="4"/>
    </row>
    <row r="14" spans="1:28" s="3" customFormat="1" ht="12" x14ac:dyDescent="0.25">
      <c r="A14" s="268" t="str">
        <f>'1. паспорт местоположение'!A15</f>
        <v>Техническое перевооружение установки постоянного тока (инв. №36656)</v>
      </c>
      <c r="B14" s="268"/>
      <c r="C14" s="268"/>
      <c r="D14" s="268"/>
      <c r="E14" s="268"/>
      <c r="F14" s="268"/>
      <c r="G14" s="268"/>
      <c r="H14" s="268"/>
      <c r="I14" s="268"/>
      <c r="J14" s="268"/>
      <c r="K14" s="268"/>
      <c r="L14" s="268"/>
      <c r="M14" s="268"/>
      <c r="N14" s="268"/>
      <c r="O14" s="268"/>
      <c r="P14" s="268"/>
      <c r="Q14" s="268"/>
      <c r="R14" s="268"/>
      <c r="S14" s="268"/>
      <c r="T14" s="7"/>
      <c r="U14" s="7"/>
      <c r="V14" s="7"/>
      <c r="W14" s="7"/>
      <c r="X14" s="7"/>
      <c r="Y14" s="7"/>
      <c r="Z14" s="7"/>
      <c r="AA14" s="7"/>
      <c r="AB14" s="7"/>
    </row>
    <row r="15" spans="1:28" s="3" customFormat="1" ht="15" customHeight="1" x14ac:dyDescent="0.25">
      <c r="A15" s="262" t="s">
        <v>7</v>
      </c>
      <c r="B15" s="262"/>
      <c r="C15" s="262"/>
      <c r="D15" s="262"/>
      <c r="E15" s="262"/>
      <c r="F15" s="262"/>
      <c r="G15" s="262"/>
      <c r="H15" s="262"/>
      <c r="I15" s="262"/>
      <c r="J15" s="262"/>
      <c r="K15" s="262"/>
      <c r="L15" s="262"/>
      <c r="M15" s="262"/>
      <c r="N15" s="262"/>
      <c r="O15" s="262"/>
      <c r="P15" s="262"/>
      <c r="Q15" s="262"/>
      <c r="R15" s="262"/>
      <c r="S15" s="262"/>
      <c r="T15" s="5"/>
      <c r="U15" s="5"/>
      <c r="V15" s="5"/>
      <c r="W15" s="5"/>
      <c r="X15" s="5"/>
      <c r="Y15" s="5"/>
      <c r="Z15" s="5"/>
      <c r="AA15" s="5"/>
      <c r="AB15" s="5"/>
    </row>
    <row r="16" spans="1:28" s="3" customFormat="1" ht="15" customHeight="1" x14ac:dyDescent="0.25">
      <c r="A16" s="272"/>
      <c r="B16" s="272"/>
      <c r="C16" s="272"/>
      <c r="D16" s="272"/>
      <c r="E16" s="272"/>
      <c r="F16" s="272"/>
      <c r="G16" s="272"/>
      <c r="H16" s="272"/>
      <c r="I16" s="272"/>
      <c r="J16" s="272"/>
      <c r="K16" s="272"/>
      <c r="L16" s="272"/>
      <c r="M16" s="272"/>
      <c r="N16" s="272"/>
      <c r="O16" s="272"/>
      <c r="P16" s="272"/>
      <c r="Q16" s="272"/>
      <c r="R16" s="272"/>
      <c r="S16" s="272"/>
      <c r="T16" s="4"/>
      <c r="U16" s="4"/>
      <c r="V16" s="4"/>
      <c r="W16" s="4"/>
      <c r="X16" s="4"/>
      <c r="Y16" s="4"/>
    </row>
    <row r="17" spans="1:28" s="3" customFormat="1" ht="45.75" customHeight="1" x14ac:dyDescent="0.25">
      <c r="A17" s="263" t="s">
        <v>498</v>
      </c>
      <c r="B17" s="263"/>
      <c r="C17" s="263"/>
      <c r="D17" s="263"/>
      <c r="E17" s="263"/>
      <c r="F17" s="263"/>
      <c r="G17" s="263"/>
      <c r="H17" s="263"/>
      <c r="I17" s="263"/>
      <c r="J17" s="263"/>
      <c r="K17" s="263"/>
      <c r="L17" s="263"/>
      <c r="M17" s="263"/>
      <c r="N17" s="263"/>
      <c r="O17" s="263"/>
      <c r="P17" s="263"/>
      <c r="Q17" s="263"/>
      <c r="R17" s="263"/>
      <c r="S17" s="263"/>
      <c r="T17" s="6"/>
      <c r="U17" s="6"/>
      <c r="V17" s="6"/>
      <c r="W17" s="6"/>
      <c r="X17" s="6"/>
      <c r="Y17" s="6"/>
      <c r="Z17" s="6"/>
      <c r="AA17" s="6"/>
      <c r="AB17" s="6"/>
    </row>
    <row r="18" spans="1:28" s="3" customFormat="1" ht="15" customHeight="1" x14ac:dyDescent="0.25">
      <c r="A18" s="273"/>
      <c r="B18" s="273"/>
      <c r="C18" s="273"/>
      <c r="D18" s="273"/>
      <c r="E18" s="273"/>
      <c r="F18" s="273"/>
      <c r="G18" s="273"/>
      <c r="H18" s="273"/>
      <c r="I18" s="273"/>
      <c r="J18" s="273"/>
      <c r="K18" s="273"/>
      <c r="L18" s="273"/>
      <c r="M18" s="273"/>
      <c r="N18" s="273"/>
      <c r="O18" s="273"/>
      <c r="P18" s="273"/>
      <c r="Q18" s="273"/>
      <c r="R18" s="273"/>
      <c r="S18" s="273"/>
      <c r="T18" s="4"/>
      <c r="U18" s="4"/>
      <c r="V18" s="4"/>
      <c r="W18" s="4"/>
      <c r="X18" s="4"/>
      <c r="Y18" s="4"/>
    </row>
    <row r="19" spans="1:28" s="3" customFormat="1" ht="54" customHeight="1" x14ac:dyDescent="0.25">
      <c r="A19" s="267" t="s">
        <v>6</v>
      </c>
      <c r="B19" s="267" t="s">
        <v>104</v>
      </c>
      <c r="C19" s="269" t="s">
        <v>389</v>
      </c>
      <c r="D19" s="267" t="s">
        <v>388</v>
      </c>
      <c r="E19" s="267" t="s">
        <v>103</v>
      </c>
      <c r="F19" s="267" t="s">
        <v>102</v>
      </c>
      <c r="G19" s="267" t="s">
        <v>384</v>
      </c>
      <c r="H19" s="267" t="s">
        <v>101</v>
      </c>
      <c r="I19" s="267" t="s">
        <v>100</v>
      </c>
      <c r="J19" s="267" t="s">
        <v>99</v>
      </c>
      <c r="K19" s="267" t="s">
        <v>98</v>
      </c>
      <c r="L19" s="267" t="s">
        <v>97</v>
      </c>
      <c r="M19" s="267" t="s">
        <v>96</v>
      </c>
      <c r="N19" s="267" t="s">
        <v>95</v>
      </c>
      <c r="O19" s="267" t="s">
        <v>94</v>
      </c>
      <c r="P19" s="267" t="s">
        <v>93</v>
      </c>
      <c r="Q19" s="267" t="s">
        <v>387</v>
      </c>
      <c r="R19" s="267"/>
      <c r="S19" s="271" t="s">
        <v>491</v>
      </c>
      <c r="T19" s="4"/>
      <c r="U19" s="4"/>
      <c r="V19" s="4"/>
      <c r="W19" s="4"/>
      <c r="X19" s="4"/>
      <c r="Y19" s="4"/>
    </row>
    <row r="20" spans="1:28" s="3" customFormat="1" ht="180.75" customHeight="1" x14ac:dyDescent="0.25">
      <c r="A20" s="267"/>
      <c r="B20" s="267"/>
      <c r="C20" s="270"/>
      <c r="D20" s="267"/>
      <c r="E20" s="267"/>
      <c r="F20" s="267"/>
      <c r="G20" s="267"/>
      <c r="H20" s="267"/>
      <c r="I20" s="267"/>
      <c r="J20" s="267"/>
      <c r="K20" s="267"/>
      <c r="L20" s="267"/>
      <c r="M20" s="267"/>
      <c r="N20" s="267"/>
      <c r="O20" s="267"/>
      <c r="P20" s="267"/>
      <c r="Q20" s="26" t="s">
        <v>385</v>
      </c>
      <c r="R20" s="27" t="s">
        <v>386</v>
      </c>
      <c r="S20" s="271"/>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559</v>
      </c>
      <c r="I22" s="29" t="s">
        <v>559</v>
      </c>
      <c r="J22" s="29" t="s">
        <v>559</v>
      </c>
      <c r="K22" s="29" t="s">
        <v>559</v>
      </c>
      <c r="L22" s="29" t="s">
        <v>559</v>
      </c>
      <c r="M22" s="29" t="s">
        <v>559</v>
      </c>
      <c r="N22" s="29" t="s">
        <v>559</v>
      </c>
      <c r="O22" s="29" t="s">
        <v>559</v>
      </c>
      <c r="P22" s="29" t="s">
        <v>559</v>
      </c>
      <c r="Q22" s="29" t="s">
        <v>559</v>
      </c>
      <c r="R22" s="29" t="s">
        <v>559</v>
      </c>
      <c r="S22" s="29" t="s">
        <v>559</v>
      </c>
      <c r="T22" s="4"/>
      <c r="U22" s="4"/>
      <c r="V22" s="4"/>
      <c r="W22" s="4"/>
      <c r="X22" s="4"/>
      <c r="Y22" s="4"/>
    </row>
    <row r="23" spans="1:28" ht="20.25" customHeight="1" x14ac:dyDescent="0.3">
      <c r="A23" s="91"/>
      <c r="B23" s="29" t="s">
        <v>382</v>
      </c>
      <c r="C23" s="29"/>
      <c r="D23" s="29"/>
      <c r="E23" s="91" t="s">
        <v>383</v>
      </c>
      <c r="F23" s="91" t="s">
        <v>383</v>
      </c>
      <c r="G23" s="91" t="s">
        <v>383</v>
      </c>
      <c r="H23" s="91"/>
      <c r="I23" s="91"/>
      <c r="J23" s="91"/>
      <c r="K23" s="91"/>
      <c r="L23" s="91"/>
      <c r="M23" s="91"/>
      <c r="N23" s="91"/>
      <c r="O23" s="91"/>
      <c r="P23" s="91"/>
      <c r="Q23" s="92"/>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61" t="str">
        <f>'1. паспорт местоположение'!A5:C5</f>
        <v>Год раскрытия информации: 2024 год</v>
      </c>
      <c r="B6" s="261"/>
      <c r="C6" s="261"/>
      <c r="D6" s="261"/>
      <c r="E6" s="261"/>
      <c r="F6" s="261"/>
      <c r="G6" s="261"/>
      <c r="H6" s="261"/>
      <c r="I6" s="261"/>
      <c r="J6" s="261"/>
      <c r="K6" s="261"/>
      <c r="L6" s="261"/>
      <c r="M6" s="261"/>
      <c r="N6" s="261"/>
      <c r="O6" s="261"/>
      <c r="P6" s="261"/>
      <c r="Q6" s="261"/>
      <c r="R6" s="261"/>
      <c r="S6" s="261"/>
      <c r="T6" s="261"/>
    </row>
    <row r="7" spans="1:20" s="8" customFormat="1" x14ac:dyDescent="0.25">
      <c r="A7" s="12"/>
    </row>
    <row r="8" spans="1:20" s="8" customFormat="1" ht="17.399999999999999" x14ac:dyDescent="0.25">
      <c r="A8" s="265" t="s">
        <v>10</v>
      </c>
      <c r="B8" s="265"/>
      <c r="C8" s="265"/>
      <c r="D8" s="265"/>
      <c r="E8" s="265"/>
      <c r="F8" s="265"/>
      <c r="G8" s="265"/>
      <c r="H8" s="265"/>
      <c r="I8" s="265"/>
      <c r="J8" s="265"/>
      <c r="K8" s="265"/>
      <c r="L8" s="265"/>
      <c r="M8" s="265"/>
      <c r="N8" s="265"/>
      <c r="O8" s="265"/>
      <c r="P8" s="265"/>
      <c r="Q8" s="265"/>
      <c r="R8" s="265"/>
      <c r="S8" s="265"/>
      <c r="T8" s="265"/>
    </row>
    <row r="9" spans="1:20" s="8" customFormat="1" ht="17.399999999999999" x14ac:dyDescent="0.25">
      <c r="A9" s="265"/>
      <c r="B9" s="265"/>
      <c r="C9" s="265"/>
      <c r="D9" s="265"/>
      <c r="E9" s="265"/>
      <c r="F9" s="265"/>
      <c r="G9" s="265"/>
      <c r="H9" s="265"/>
      <c r="I9" s="265"/>
      <c r="J9" s="265"/>
      <c r="K9" s="265"/>
      <c r="L9" s="265"/>
      <c r="M9" s="265"/>
      <c r="N9" s="265"/>
      <c r="O9" s="265"/>
      <c r="P9" s="265"/>
      <c r="Q9" s="265"/>
      <c r="R9" s="265"/>
      <c r="S9" s="265"/>
      <c r="T9" s="265"/>
    </row>
    <row r="10" spans="1:20" s="8" customFormat="1" ht="18.75" customHeight="1" x14ac:dyDescent="0.25">
      <c r="A10" s="268" t="str">
        <f>'1. паспорт местоположение'!A9:C9</f>
        <v xml:space="preserve">Акционерное общество "Калининградская генерирующая компания" </v>
      </c>
      <c r="B10" s="268"/>
      <c r="C10" s="268"/>
      <c r="D10" s="268"/>
      <c r="E10" s="268"/>
      <c r="F10" s="268"/>
      <c r="G10" s="268"/>
      <c r="H10" s="268"/>
      <c r="I10" s="268"/>
      <c r="J10" s="268"/>
      <c r="K10" s="268"/>
      <c r="L10" s="268"/>
      <c r="M10" s="268"/>
      <c r="N10" s="268"/>
      <c r="O10" s="268"/>
      <c r="P10" s="268"/>
      <c r="Q10" s="268"/>
      <c r="R10" s="268"/>
      <c r="S10" s="268"/>
      <c r="T10" s="268"/>
    </row>
    <row r="11" spans="1:20" s="8" customFormat="1" ht="18.75" customHeight="1" x14ac:dyDescent="0.25">
      <c r="A11" s="262" t="s">
        <v>9</v>
      </c>
      <c r="B11" s="262"/>
      <c r="C11" s="262"/>
      <c r="D11" s="262"/>
      <c r="E11" s="262"/>
      <c r="F11" s="262"/>
      <c r="G11" s="262"/>
      <c r="H11" s="262"/>
      <c r="I11" s="262"/>
      <c r="J11" s="262"/>
      <c r="K11" s="262"/>
      <c r="L11" s="262"/>
      <c r="M11" s="262"/>
      <c r="N11" s="262"/>
      <c r="O11" s="262"/>
      <c r="P11" s="262"/>
      <c r="Q11" s="262"/>
      <c r="R11" s="262"/>
      <c r="S11" s="262"/>
      <c r="T11" s="262"/>
    </row>
    <row r="12" spans="1:20" s="8" customFormat="1" ht="17.399999999999999" x14ac:dyDescent="0.25">
      <c r="A12" s="265"/>
      <c r="B12" s="265"/>
      <c r="C12" s="265"/>
      <c r="D12" s="265"/>
      <c r="E12" s="265"/>
      <c r="F12" s="265"/>
      <c r="G12" s="265"/>
      <c r="H12" s="265"/>
      <c r="I12" s="265"/>
      <c r="J12" s="265"/>
      <c r="K12" s="265"/>
      <c r="L12" s="265"/>
      <c r="M12" s="265"/>
      <c r="N12" s="265"/>
      <c r="O12" s="265"/>
      <c r="P12" s="265"/>
      <c r="Q12" s="265"/>
      <c r="R12" s="265"/>
      <c r="S12" s="265"/>
      <c r="T12" s="265"/>
    </row>
    <row r="13" spans="1:20" s="8" customFormat="1" ht="18.75" customHeight="1" x14ac:dyDescent="0.25">
      <c r="A13" s="268" t="str">
        <f>'1. паспорт местоположение'!A12:C12</f>
        <v>K_KGK_01</v>
      </c>
      <c r="B13" s="268"/>
      <c r="C13" s="268"/>
      <c r="D13" s="268"/>
      <c r="E13" s="268"/>
      <c r="F13" s="268"/>
      <c r="G13" s="268"/>
      <c r="H13" s="268"/>
      <c r="I13" s="268"/>
      <c r="J13" s="268"/>
      <c r="K13" s="268"/>
      <c r="L13" s="268"/>
      <c r="M13" s="268"/>
      <c r="N13" s="268"/>
      <c r="O13" s="268"/>
      <c r="P13" s="268"/>
      <c r="Q13" s="268"/>
      <c r="R13" s="268"/>
      <c r="S13" s="268"/>
      <c r="T13" s="268"/>
    </row>
    <row r="14" spans="1:20" s="8" customFormat="1" ht="18.75" customHeight="1" x14ac:dyDescent="0.25">
      <c r="A14" s="262" t="s">
        <v>8</v>
      </c>
      <c r="B14" s="262"/>
      <c r="C14" s="262"/>
      <c r="D14" s="262"/>
      <c r="E14" s="262"/>
      <c r="F14" s="262"/>
      <c r="G14" s="262"/>
      <c r="H14" s="262"/>
      <c r="I14" s="262"/>
      <c r="J14" s="262"/>
      <c r="K14" s="262"/>
      <c r="L14" s="262"/>
      <c r="M14" s="262"/>
      <c r="N14" s="262"/>
      <c r="O14" s="262"/>
      <c r="P14" s="262"/>
      <c r="Q14" s="262"/>
      <c r="R14" s="262"/>
      <c r="S14" s="262"/>
      <c r="T14" s="262"/>
    </row>
    <row r="15" spans="1:20" s="8" customFormat="1" ht="15.75" customHeight="1" x14ac:dyDescent="0.25">
      <c r="A15" s="272"/>
      <c r="B15" s="272"/>
      <c r="C15" s="272"/>
      <c r="D15" s="272"/>
      <c r="E15" s="272"/>
      <c r="F15" s="272"/>
      <c r="G15" s="272"/>
      <c r="H15" s="272"/>
      <c r="I15" s="272"/>
      <c r="J15" s="272"/>
      <c r="K15" s="272"/>
      <c r="L15" s="272"/>
      <c r="M15" s="272"/>
      <c r="N15" s="272"/>
      <c r="O15" s="272"/>
      <c r="P15" s="272"/>
      <c r="Q15" s="272"/>
      <c r="R15" s="272"/>
      <c r="S15" s="272"/>
      <c r="T15" s="272"/>
    </row>
    <row r="16" spans="1:20" s="3" customFormat="1" ht="12" x14ac:dyDescent="0.25">
      <c r="A16" s="268" t="str">
        <f>'1. паспорт местоположение'!A15</f>
        <v>Техническое перевооружение установки постоянного тока (инв. №36656)</v>
      </c>
      <c r="B16" s="268"/>
      <c r="C16" s="268"/>
      <c r="D16" s="268"/>
      <c r="E16" s="268"/>
      <c r="F16" s="268"/>
      <c r="G16" s="268"/>
      <c r="H16" s="268"/>
      <c r="I16" s="268"/>
      <c r="J16" s="268"/>
      <c r="K16" s="268"/>
      <c r="L16" s="268"/>
      <c r="M16" s="268"/>
      <c r="N16" s="268"/>
      <c r="O16" s="268"/>
      <c r="P16" s="268"/>
      <c r="Q16" s="268"/>
      <c r="R16" s="268"/>
      <c r="S16" s="268"/>
      <c r="T16" s="268"/>
    </row>
    <row r="17" spans="1:113" s="3" customFormat="1" ht="15" customHeight="1" x14ac:dyDescent="0.25">
      <c r="A17" s="262" t="s">
        <v>7</v>
      </c>
      <c r="B17" s="262"/>
      <c r="C17" s="262"/>
      <c r="D17" s="262"/>
      <c r="E17" s="262"/>
      <c r="F17" s="262"/>
      <c r="G17" s="262"/>
      <c r="H17" s="262"/>
      <c r="I17" s="262"/>
      <c r="J17" s="262"/>
      <c r="K17" s="262"/>
      <c r="L17" s="262"/>
      <c r="M17" s="262"/>
      <c r="N17" s="262"/>
      <c r="O17" s="262"/>
      <c r="P17" s="262"/>
      <c r="Q17" s="262"/>
      <c r="R17" s="262"/>
      <c r="S17" s="262"/>
      <c r="T17" s="262"/>
    </row>
    <row r="18" spans="1:113" s="3" customFormat="1" ht="15" customHeight="1" x14ac:dyDescent="0.25">
      <c r="A18" s="272"/>
      <c r="B18" s="272"/>
      <c r="C18" s="272"/>
      <c r="D18" s="272"/>
      <c r="E18" s="272"/>
      <c r="F18" s="272"/>
      <c r="G18" s="272"/>
      <c r="H18" s="272"/>
      <c r="I18" s="272"/>
      <c r="J18" s="272"/>
      <c r="K18" s="272"/>
      <c r="L18" s="272"/>
      <c r="M18" s="272"/>
      <c r="N18" s="272"/>
      <c r="O18" s="272"/>
      <c r="P18" s="272"/>
      <c r="Q18" s="272"/>
      <c r="R18" s="272"/>
      <c r="S18" s="272"/>
      <c r="T18" s="272"/>
    </row>
    <row r="19" spans="1:113" s="3" customFormat="1" ht="15" customHeight="1" x14ac:dyDescent="0.25">
      <c r="A19" s="264" t="s">
        <v>503</v>
      </c>
      <c r="B19" s="264"/>
      <c r="C19" s="264"/>
      <c r="D19" s="264"/>
      <c r="E19" s="264"/>
      <c r="F19" s="264"/>
      <c r="G19" s="264"/>
      <c r="H19" s="264"/>
      <c r="I19" s="264"/>
      <c r="J19" s="264"/>
      <c r="K19" s="264"/>
      <c r="L19" s="264"/>
      <c r="M19" s="264"/>
      <c r="N19" s="264"/>
      <c r="O19" s="264"/>
      <c r="P19" s="264"/>
      <c r="Q19" s="264"/>
      <c r="R19" s="264"/>
      <c r="S19" s="264"/>
      <c r="T19" s="264"/>
    </row>
    <row r="20" spans="1:113" s="34" customFormat="1" ht="21" customHeight="1" x14ac:dyDescent="0.3">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3">
      <c r="A21" s="282" t="s">
        <v>6</v>
      </c>
      <c r="B21" s="275" t="s">
        <v>229</v>
      </c>
      <c r="C21" s="276"/>
      <c r="D21" s="279" t="s">
        <v>126</v>
      </c>
      <c r="E21" s="275" t="s">
        <v>532</v>
      </c>
      <c r="F21" s="276"/>
      <c r="G21" s="275" t="s">
        <v>280</v>
      </c>
      <c r="H21" s="276"/>
      <c r="I21" s="275" t="s">
        <v>125</v>
      </c>
      <c r="J21" s="276"/>
      <c r="K21" s="279" t="s">
        <v>124</v>
      </c>
      <c r="L21" s="275" t="s">
        <v>123</v>
      </c>
      <c r="M21" s="276"/>
      <c r="N21" s="275" t="s">
        <v>528</v>
      </c>
      <c r="O21" s="276"/>
      <c r="P21" s="279" t="s">
        <v>122</v>
      </c>
      <c r="Q21" s="285" t="s">
        <v>121</v>
      </c>
      <c r="R21" s="286"/>
      <c r="S21" s="285" t="s">
        <v>120</v>
      </c>
      <c r="T21" s="287"/>
    </row>
    <row r="22" spans="1:113" ht="204.75" customHeight="1" x14ac:dyDescent="0.3">
      <c r="A22" s="283"/>
      <c r="B22" s="277"/>
      <c r="C22" s="278"/>
      <c r="D22" s="281"/>
      <c r="E22" s="277"/>
      <c r="F22" s="278"/>
      <c r="G22" s="277"/>
      <c r="H22" s="278"/>
      <c r="I22" s="277"/>
      <c r="J22" s="278"/>
      <c r="K22" s="280"/>
      <c r="L22" s="277"/>
      <c r="M22" s="278"/>
      <c r="N22" s="277"/>
      <c r="O22" s="278"/>
      <c r="P22" s="280"/>
      <c r="Q22" s="80" t="s">
        <v>119</v>
      </c>
      <c r="R22" s="80" t="s">
        <v>502</v>
      </c>
      <c r="S22" s="80" t="s">
        <v>118</v>
      </c>
      <c r="T22" s="80" t="s">
        <v>117</v>
      </c>
    </row>
    <row r="23" spans="1:113" ht="51.75" customHeight="1" x14ac:dyDescent="0.3">
      <c r="A23" s="284"/>
      <c r="B23" s="80" t="s">
        <v>115</v>
      </c>
      <c r="C23" s="80" t="s">
        <v>116</v>
      </c>
      <c r="D23" s="280"/>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89" t="s">
        <v>559</v>
      </c>
      <c r="D25" s="189" t="s">
        <v>559</v>
      </c>
      <c r="E25" s="189" t="s">
        <v>559</v>
      </c>
      <c r="F25" s="189" t="s">
        <v>559</v>
      </c>
      <c r="G25" s="189" t="s">
        <v>559</v>
      </c>
      <c r="H25" s="189" t="s">
        <v>559</v>
      </c>
      <c r="I25" s="189" t="s">
        <v>559</v>
      </c>
      <c r="J25" s="189" t="s">
        <v>559</v>
      </c>
      <c r="K25" s="39" t="s">
        <v>559</v>
      </c>
      <c r="L25" s="39" t="s">
        <v>559</v>
      </c>
      <c r="M25" s="39" t="s">
        <v>559</v>
      </c>
      <c r="N25" s="39" t="s">
        <v>559</v>
      </c>
      <c r="O25" s="39" t="s">
        <v>559</v>
      </c>
      <c r="P25" s="39" t="s">
        <v>559</v>
      </c>
      <c r="Q25" s="39" t="s">
        <v>559</v>
      </c>
      <c r="R25" s="39" t="s">
        <v>559</v>
      </c>
      <c r="S25" s="39" t="s">
        <v>559</v>
      </c>
      <c r="T25" s="39" t="s">
        <v>559</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74" t="s">
        <v>538</v>
      </c>
      <c r="C29" s="274"/>
      <c r="D29" s="274"/>
      <c r="E29" s="274"/>
      <c r="F29" s="274"/>
      <c r="G29" s="274"/>
      <c r="H29" s="274"/>
      <c r="I29" s="274"/>
      <c r="J29" s="274"/>
      <c r="K29" s="274"/>
      <c r="L29" s="274"/>
      <c r="M29" s="274"/>
      <c r="N29" s="274"/>
      <c r="O29" s="274"/>
      <c r="P29" s="274"/>
      <c r="Q29" s="274"/>
      <c r="R29" s="274"/>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61" t="str">
        <f>'1. паспорт местоположение'!A5:C5</f>
        <v>Год раскрытия информации: 2024 год</v>
      </c>
      <c r="B5" s="261"/>
      <c r="C5" s="261"/>
      <c r="D5" s="261"/>
      <c r="E5" s="261"/>
      <c r="F5" s="261"/>
      <c r="G5" s="261"/>
      <c r="H5" s="261"/>
      <c r="I5" s="261"/>
      <c r="J5" s="261"/>
      <c r="K5" s="261"/>
      <c r="L5" s="261"/>
      <c r="M5" s="127"/>
      <c r="N5" s="127"/>
      <c r="O5" s="127"/>
      <c r="P5" s="127"/>
      <c r="Q5" s="127"/>
      <c r="R5" s="127"/>
      <c r="S5" s="127"/>
      <c r="T5" s="127"/>
      <c r="U5" s="127"/>
      <c r="V5" s="127"/>
      <c r="W5" s="127"/>
      <c r="X5" s="127"/>
      <c r="Y5" s="127"/>
      <c r="Z5" s="127"/>
      <c r="AA5" s="127"/>
    </row>
    <row r="6" spans="1:27" s="8" customFormat="1" x14ac:dyDescent="0.25">
      <c r="A6" s="190"/>
      <c r="B6" s="190"/>
      <c r="C6" s="190"/>
      <c r="D6" s="190"/>
      <c r="E6" s="190"/>
      <c r="F6" s="190"/>
      <c r="G6" s="190"/>
      <c r="H6" s="190"/>
      <c r="I6" s="190"/>
      <c r="J6" s="190"/>
      <c r="K6" s="190"/>
      <c r="L6" s="190"/>
      <c r="M6" s="190"/>
      <c r="N6" s="190"/>
      <c r="O6" s="190"/>
      <c r="P6" s="190"/>
      <c r="Q6" s="190"/>
      <c r="R6" s="190"/>
      <c r="S6" s="190"/>
      <c r="T6" s="190"/>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9"/>
      <c r="F8" s="129"/>
      <c r="G8" s="129"/>
      <c r="H8" s="129"/>
      <c r="I8" s="129"/>
      <c r="J8" s="129"/>
      <c r="K8" s="129"/>
      <c r="L8" s="129"/>
      <c r="M8" s="129"/>
      <c r="N8" s="129"/>
      <c r="O8" s="129"/>
      <c r="P8" s="129"/>
      <c r="Q8" s="129"/>
      <c r="R8" s="129"/>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5">
      <c r="E12" s="268" t="s">
        <v>570</v>
      </c>
      <c r="F12" s="268"/>
      <c r="G12" s="268"/>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64"/>
      <c r="F18" s="264"/>
      <c r="G18" s="264"/>
      <c r="H18" s="264"/>
      <c r="I18" s="264"/>
      <c r="J18" s="264"/>
      <c r="K18" s="264"/>
      <c r="L18" s="264"/>
      <c r="M18" s="264"/>
      <c r="N18" s="264"/>
      <c r="O18" s="264"/>
      <c r="P18" s="264"/>
      <c r="Q18" s="264"/>
      <c r="R18" s="264"/>
      <c r="S18" s="264"/>
      <c r="T18" s="264"/>
      <c r="U18" s="264"/>
      <c r="V18" s="264"/>
      <c r="W18" s="264"/>
      <c r="X18" s="264"/>
      <c r="Y18" s="264"/>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79" t="s">
        <v>6</v>
      </c>
      <c r="B21" s="275" t="s">
        <v>512</v>
      </c>
      <c r="C21" s="276"/>
      <c r="D21" s="275" t="s">
        <v>514</v>
      </c>
      <c r="E21" s="276"/>
      <c r="F21" s="285" t="s">
        <v>98</v>
      </c>
      <c r="G21" s="287"/>
      <c r="H21" s="287"/>
      <c r="I21" s="286"/>
      <c r="J21" s="279" t="s">
        <v>515</v>
      </c>
      <c r="K21" s="275" t="s">
        <v>516</v>
      </c>
      <c r="L21" s="276"/>
      <c r="M21" s="275" t="s">
        <v>517</v>
      </c>
      <c r="N21" s="276"/>
      <c r="O21" s="275" t="s">
        <v>504</v>
      </c>
      <c r="P21" s="276"/>
      <c r="Q21" s="275" t="s">
        <v>131</v>
      </c>
      <c r="R21" s="276"/>
      <c r="S21" s="279" t="s">
        <v>130</v>
      </c>
      <c r="T21" s="279" t="s">
        <v>518</v>
      </c>
      <c r="U21" s="279" t="s">
        <v>513</v>
      </c>
      <c r="V21" s="275" t="s">
        <v>129</v>
      </c>
      <c r="W21" s="276"/>
      <c r="X21" s="285" t="s">
        <v>121</v>
      </c>
      <c r="Y21" s="287"/>
      <c r="Z21" s="285" t="s">
        <v>120</v>
      </c>
      <c r="AA21" s="287"/>
    </row>
    <row r="22" spans="1:27" ht="216" customHeight="1" x14ac:dyDescent="0.3">
      <c r="A22" s="281"/>
      <c r="B22" s="277"/>
      <c r="C22" s="278"/>
      <c r="D22" s="277"/>
      <c r="E22" s="278"/>
      <c r="F22" s="285" t="s">
        <v>128</v>
      </c>
      <c r="G22" s="286"/>
      <c r="H22" s="285" t="s">
        <v>127</v>
      </c>
      <c r="I22" s="286"/>
      <c r="J22" s="280"/>
      <c r="K22" s="277"/>
      <c r="L22" s="278"/>
      <c r="M22" s="277"/>
      <c r="N22" s="278"/>
      <c r="O22" s="277"/>
      <c r="P22" s="278"/>
      <c r="Q22" s="277"/>
      <c r="R22" s="278"/>
      <c r="S22" s="280"/>
      <c r="T22" s="280"/>
      <c r="U22" s="280"/>
      <c r="V22" s="277"/>
      <c r="W22" s="278"/>
      <c r="X22" s="80" t="s">
        <v>119</v>
      </c>
      <c r="Y22" s="80" t="s">
        <v>502</v>
      </c>
      <c r="Z22" s="80" t="s">
        <v>118</v>
      </c>
      <c r="AA22" s="80" t="s">
        <v>117</v>
      </c>
    </row>
    <row r="23" spans="1:27" ht="60" customHeight="1" x14ac:dyDescent="0.3">
      <c r="A23" s="280"/>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3">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3">
      <c r="A25" s="85" t="s">
        <v>559</v>
      </c>
      <c r="B25" s="85" t="s">
        <v>559</v>
      </c>
      <c r="C25" s="85" t="s">
        <v>559</v>
      </c>
      <c r="D25" s="85" t="s">
        <v>559</v>
      </c>
      <c r="E25" s="85" t="s">
        <v>559</v>
      </c>
      <c r="F25" s="85" t="s">
        <v>559</v>
      </c>
      <c r="G25" s="85" t="s">
        <v>559</v>
      </c>
      <c r="H25" s="85" t="s">
        <v>559</v>
      </c>
      <c r="I25" s="85" t="s">
        <v>559</v>
      </c>
      <c r="J25" s="85" t="s">
        <v>559</v>
      </c>
      <c r="K25" s="85" t="s">
        <v>559</v>
      </c>
      <c r="L25" s="85" t="s">
        <v>559</v>
      </c>
      <c r="M25" s="85" t="s">
        <v>559</v>
      </c>
      <c r="N25" s="85" t="s">
        <v>559</v>
      </c>
      <c r="O25" s="85" t="s">
        <v>559</v>
      </c>
      <c r="P25" s="85" t="s">
        <v>559</v>
      </c>
      <c r="Q25" s="85" t="s">
        <v>559</v>
      </c>
      <c r="R25" s="85" t="s">
        <v>559</v>
      </c>
      <c r="S25" s="85" t="s">
        <v>559</v>
      </c>
      <c r="T25" s="85" t="s">
        <v>559</v>
      </c>
      <c r="U25" s="85" t="s">
        <v>559</v>
      </c>
      <c r="V25" s="85" t="s">
        <v>559</v>
      </c>
      <c r="W25" s="85" t="s">
        <v>559</v>
      </c>
      <c r="X25" s="85" t="s">
        <v>559</v>
      </c>
      <c r="Y25" s="85" t="s">
        <v>559</v>
      </c>
      <c r="Z25" s="85" t="s">
        <v>559</v>
      </c>
      <c r="AA25" s="85" t="s">
        <v>559</v>
      </c>
    </row>
    <row r="26" spans="1:27" ht="3" customHeight="1" x14ac:dyDescent="0.3">
      <c r="X26" s="82"/>
      <c r="Y26" s="83"/>
    </row>
    <row r="27" spans="1:27" s="37" customFormat="1" ht="13.2" x14ac:dyDescent="0.25">
      <c r="A27" s="38"/>
      <c r="B27" s="38"/>
      <c r="C27" s="38"/>
      <c r="E27" s="38"/>
    </row>
    <row r="28" spans="1:27" s="37" customFormat="1" ht="13.2" x14ac:dyDescent="0.25">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34" sqref="C34"/>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61" t="str">
        <f>'1. паспорт местоположение'!A5:C5</f>
        <v>Год раскрытия информации: 2024 год</v>
      </c>
      <c r="B5" s="261"/>
      <c r="C5" s="261"/>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 x14ac:dyDescent="0.35">
      <c r="A6" s="12"/>
      <c r="G6" s="11"/>
    </row>
    <row r="7" spans="1:29" s="8" customFormat="1" ht="17.399999999999999" x14ac:dyDescent="0.25">
      <c r="A7" s="265" t="s">
        <v>10</v>
      </c>
      <c r="B7" s="265"/>
      <c r="C7" s="265"/>
      <c r="D7" s="10"/>
      <c r="E7" s="10"/>
      <c r="F7" s="10"/>
      <c r="G7" s="10"/>
      <c r="H7" s="10"/>
      <c r="I7" s="10"/>
      <c r="J7" s="10"/>
      <c r="K7" s="10"/>
      <c r="L7" s="10"/>
      <c r="M7" s="10"/>
      <c r="N7" s="10"/>
      <c r="O7" s="10"/>
      <c r="P7" s="10"/>
      <c r="Q7" s="10"/>
      <c r="R7" s="10"/>
      <c r="S7" s="10"/>
      <c r="T7" s="10"/>
      <c r="U7" s="10"/>
    </row>
    <row r="8" spans="1:29" s="8" customFormat="1" ht="17.399999999999999" x14ac:dyDescent="0.25">
      <c r="A8" s="265"/>
      <c r="B8" s="265"/>
      <c r="C8" s="265"/>
      <c r="D8" s="129"/>
      <c r="E8" s="129"/>
      <c r="F8" s="129"/>
      <c r="G8" s="129"/>
      <c r="H8" s="10"/>
      <c r="I8" s="10"/>
      <c r="J8" s="10"/>
      <c r="K8" s="10"/>
      <c r="L8" s="10"/>
      <c r="M8" s="10"/>
      <c r="N8" s="10"/>
      <c r="O8" s="10"/>
      <c r="P8" s="10"/>
      <c r="Q8" s="10"/>
      <c r="R8" s="10"/>
      <c r="S8" s="10"/>
      <c r="T8" s="10"/>
      <c r="U8" s="10"/>
    </row>
    <row r="9" spans="1:29" s="8" customFormat="1" ht="17.399999999999999" x14ac:dyDescent="0.25">
      <c r="A9" s="268" t="str">
        <f>'1. паспорт местоположение'!A9:C9</f>
        <v xml:space="preserve">Акционерное общество "Калининградская генерирующая компания" </v>
      </c>
      <c r="B9" s="268"/>
      <c r="C9" s="268"/>
      <c r="D9" s="7"/>
      <c r="E9" s="7"/>
      <c r="F9" s="7"/>
      <c r="G9" s="7"/>
      <c r="H9" s="10"/>
      <c r="I9" s="10"/>
      <c r="J9" s="10"/>
      <c r="K9" s="10"/>
      <c r="L9" s="10"/>
      <c r="M9" s="10"/>
      <c r="N9" s="10"/>
      <c r="O9" s="10"/>
      <c r="P9" s="10"/>
      <c r="Q9" s="10"/>
      <c r="R9" s="10"/>
      <c r="S9" s="10"/>
      <c r="T9" s="10"/>
      <c r="U9" s="10"/>
    </row>
    <row r="10" spans="1:29" s="8" customFormat="1" ht="17.399999999999999" x14ac:dyDescent="0.25">
      <c r="A10" s="262" t="s">
        <v>9</v>
      </c>
      <c r="B10" s="262"/>
      <c r="C10" s="262"/>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65"/>
      <c r="B11" s="265"/>
      <c r="C11" s="265"/>
      <c r="D11" s="129"/>
      <c r="E11" s="129"/>
      <c r="F11" s="129"/>
      <c r="G11" s="129"/>
      <c r="H11" s="10"/>
      <c r="I11" s="10"/>
      <c r="J11" s="10"/>
      <c r="K11" s="10"/>
      <c r="L11" s="10"/>
      <c r="M11" s="10"/>
      <c r="N11" s="10"/>
      <c r="O11" s="10"/>
      <c r="P11" s="10"/>
      <c r="Q11" s="10"/>
      <c r="R11" s="10"/>
      <c r="S11" s="10"/>
      <c r="T11" s="10"/>
      <c r="U11" s="10"/>
    </row>
    <row r="12" spans="1:29" s="8" customFormat="1" ht="17.399999999999999" x14ac:dyDescent="0.25">
      <c r="A12" s="268" t="str">
        <f>'1. паспорт местоположение'!A12:C12</f>
        <v>K_KGK_01</v>
      </c>
      <c r="B12" s="268"/>
      <c r="C12" s="268"/>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62" t="s">
        <v>8</v>
      </c>
      <c r="B13" s="262"/>
      <c r="C13" s="262"/>
      <c r="D13" s="5"/>
      <c r="E13" s="5"/>
      <c r="F13" s="5"/>
      <c r="G13" s="5"/>
      <c r="H13" s="10"/>
      <c r="I13" s="10"/>
      <c r="J13" s="10"/>
      <c r="K13" s="10"/>
      <c r="L13" s="10"/>
      <c r="M13" s="10"/>
      <c r="N13" s="10"/>
      <c r="O13" s="10"/>
      <c r="P13" s="10"/>
      <c r="Q13" s="10"/>
      <c r="R13" s="10"/>
      <c r="S13" s="10"/>
      <c r="T13" s="10"/>
      <c r="U13" s="10"/>
    </row>
    <row r="14" spans="1:29" s="8" customFormat="1" ht="18" x14ac:dyDescent="0.25">
      <c r="A14" s="272"/>
      <c r="B14" s="272"/>
      <c r="C14" s="272"/>
      <c r="D14" s="4"/>
      <c r="E14" s="4"/>
      <c r="F14" s="4"/>
      <c r="G14" s="4"/>
      <c r="H14" s="4"/>
      <c r="I14" s="4"/>
      <c r="J14" s="4"/>
      <c r="K14" s="4"/>
      <c r="L14" s="4"/>
      <c r="M14" s="4"/>
      <c r="N14" s="4"/>
      <c r="O14" s="4"/>
      <c r="P14" s="4"/>
      <c r="Q14" s="4"/>
      <c r="R14" s="4"/>
      <c r="S14" s="4"/>
      <c r="T14" s="4"/>
      <c r="U14" s="4"/>
    </row>
    <row r="15" spans="1:29" s="3" customFormat="1" ht="12" x14ac:dyDescent="0.25">
      <c r="A15" s="268" t="str">
        <f>'1. паспорт местоположение'!A15</f>
        <v>Техническое перевооружение установки постоянного тока (инв. №36656)</v>
      </c>
      <c r="B15" s="268"/>
      <c r="C15" s="268"/>
      <c r="D15" s="7"/>
      <c r="E15" s="7"/>
      <c r="F15" s="7"/>
      <c r="G15" s="7"/>
      <c r="H15" s="7"/>
      <c r="I15" s="7"/>
      <c r="J15" s="7"/>
      <c r="K15" s="7"/>
      <c r="L15" s="7"/>
      <c r="M15" s="7"/>
      <c r="N15" s="7"/>
      <c r="O15" s="7"/>
      <c r="P15" s="7"/>
      <c r="Q15" s="7"/>
      <c r="R15" s="7"/>
      <c r="S15" s="7"/>
      <c r="T15" s="7"/>
      <c r="U15" s="7"/>
    </row>
    <row r="16" spans="1:29" s="3" customFormat="1" ht="15.6" x14ac:dyDescent="0.25">
      <c r="A16" s="262" t="s">
        <v>7</v>
      </c>
      <c r="B16" s="262"/>
      <c r="C16" s="262"/>
      <c r="D16" s="5"/>
      <c r="E16" s="5"/>
      <c r="F16" s="5"/>
      <c r="G16" s="5"/>
      <c r="H16" s="5"/>
      <c r="I16" s="5"/>
      <c r="J16" s="5"/>
      <c r="K16" s="5"/>
      <c r="L16" s="5"/>
      <c r="M16" s="5"/>
      <c r="N16" s="5"/>
      <c r="O16" s="5"/>
      <c r="P16" s="5"/>
      <c r="Q16" s="5"/>
      <c r="R16" s="5"/>
      <c r="S16" s="5"/>
      <c r="T16" s="5"/>
      <c r="U16" s="5"/>
    </row>
    <row r="17" spans="1:21" s="3" customFormat="1" ht="18" x14ac:dyDescent="0.25">
      <c r="A17" s="272"/>
      <c r="B17" s="272"/>
      <c r="C17" s="272"/>
      <c r="D17" s="4"/>
      <c r="E17" s="4"/>
      <c r="F17" s="4"/>
      <c r="G17" s="4"/>
      <c r="H17" s="4"/>
      <c r="I17" s="4"/>
      <c r="J17" s="4"/>
      <c r="K17" s="4"/>
      <c r="L17" s="4"/>
      <c r="M17" s="4"/>
      <c r="N17" s="4"/>
      <c r="O17" s="4"/>
      <c r="P17" s="4"/>
      <c r="Q17" s="4"/>
      <c r="R17" s="4"/>
    </row>
    <row r="18" spans="1:21" s="3" customFormat="1" ht="17.399999999999999" x14ac:dyDescent="0.25">
      <c r="A18" s="263" t="s">
        <v>497</v>
      </c>
      <c r="B18" s="263"/>
      <c r="C18" s="263"/>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510</v>
      </c>
      <c r="C22" s="198" t="str">
        <f>'1. паспорт местоположение'!C23</f>
        <v>обеспечение надежности и устойчивости работы электроборудования ТЭЦ в нормальном и аварийном режимах</v>
      </c>
      <c r="D22" s="5"/>
      <c r="E22" s="5"/>
      <c r="F22" s="4"/>
      <c r="G22" s="4"/>
      <c r="H22" s="4"/>
      <c r="I22" s="4"/>
      <c r="J22" s="4"/>
      <c r="K22" s="4"/>
      <c r="L22" s="4"/>
      <c r="M22" s="4"/>
      <c r="N22" s="4"/>
      <c r="O22" s="4"/>
      <c r="P22" s="4"/>
    </row>
    <row r="23" spans="1:21" ht="31.2" x14ac:dyDescent="0.3">
      <c r="A23" s="19" t="s">
        <v>64</v>
      </c>
      <c r="B23" s="22" t="s">
        <v>61</v>
      </c>
      <c r="C23" s="125" t="str">
        <f>C22</f>
        <v>обеспечение надежности и устойчивости работы электроборудования ТЭЦ в нормальном и аварийном режимах</v>
      </c>
    </row>
    <row r="24" spans="1:21" ht="46.8" x14ac:dyDescent="0.3">
      <c r="A24" s="19" t="s">
        <v>63</v>
      </c>
      <c r="B24" s="22" t="s">
        <v>530</v>
      </c>
      <c r="C24" s="248" t="s">
        <v>584</v>
      </c>
    </row>
    <row r="25" spans="1:21" ht="31.2" x14ac:dyDescent="0.3">
      <c r="A25" s="19" t="s">
        <v>62</v>
      </c>
      <c r="B25" s="22" t="s">
        <v>531</v>
      </c>
      <c r="C25" s="199">
        <f>'1. паспорт местоположение'!C48</f>
        <v>7.0993599999999999</v>
      </c>
    </row>
    <row r="26" spans="1:21" ht="31.2" x14ac:dyDescent="0.3">
      <c r="A26" s="19" t="s">
        <v>60</v>
      </c>
      <c r="B26" s="22" t="s">
        <v>237</v>
      </c>
      <c r="C26" s="21" t="s">
        <v>557</v>
      </c>
    </row>
    <row r="27" spans="1:21" ht="46.8" x14ac:dyDescent="0.3">
      <c r="A27" s="19" t="s">
        <v>59</v>
      </c>
      <c r="B27" s="22" t="s">
        <v>511</v>
      </c>
      <c r="C27" s="254" t="s">
        <v>585</v>
      </c>
    </row>
    <row r="28" spans="1:21" ht="15.6" x14ac:dyDescent="0.3">
      <c r="A28" s="19" t="s">
        <v>57</v>
      </c>
      <c r="B28" s="22" t="s">
        <v>58</v>
      </c>
      <c r="C28" s="198">
        <v>2021</v>
      </c>
    </row>
    <row r="29" spans="1:21" ht="15.6" x14ac:dyDescent="0.3">
      <c r="A29" s="19" t="s">
        <v>55</v>
      </c>
      <c r="B29" s="21" t="s">
        <v>56</v>
      </c>
      <c r="C29" s="198">
        <v>2021</v>
      </c>
    </row>
    <row r="30" spans="1:21" ht="31.2" x14ac:dyDescent="0.3">
      <c r="A30" s="19" t="s">
        <v>74</v>
      </c>
      <c r="B30" s="21" t="s">
        <v>54</v>
      </c>
      <c r="C30" s="21" t="s">
        <v>587</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61" t="str">
        <f>'1. паспорт местоположение'!A5:C5</f>
        <v>Год раскрытия информации: 2024 год</v>
      </c>
      <c r="B4" s="261"/>
      <c r="C4" s="261"/>
      <c r="D4" s="261"/>
      <c r="E4" s="261"/>
      <c r="F4" s="261"/>
      <c r="G4" s="261"/>
      <c r="H4" s="261"/>
      <c r="I4" s="261"/>
      <c r="J4" s="261"/>
      <c r="K4" s="261"/>
      <c r="L4" s="261"/>
      <c r="M4" s="261"/>
      <c r="N4" s="261"/>
      <c r="O4" s="261"/>
      <c r="P4" s="261"/>
      <c r="Q4" s="261"/>
      <c r="R4" s="261"/>
      <c r="S4" s="261"/>
      <c r="T4" s="261"/>
      <c r="U4" s="261"/>
      <c r="V4" s="261"/>
      <c r="W4" s="261"/>
      <c r="X4" s="261"/>
      <c r="Y4" s="261"/>
      <c r="Z4" s="261"/>
    </row>
    <row r="6" spans="1:28" ht="17.399999999999999" x14ac:dyDescent="0.3">
      <c r="A6" s="265" t="s">
        <v>10</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10"/>
      <c r="AB6" s="10"/>
    </row>
    <row r="7" spans="1:28" ht="17.399999999999999" x14ac:dyDescent="0.3">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10"/>
      <c r="AB7" s="10"/>
    </row>
    <row r="8" spans="1:28" x14ac:dyDescent="0.3">
      <c r="A8" s="268" t="str">
        <f>'1. паспорт местоположение'!A9</f>
        <v xml:space="preserve">Акционерное общество "Калининградская генерирующая компания" </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7"/>
      <c r="AB8" s="7"/>
    </row>
    <row r="9" spans="1:28" ht="15.6" x14ac:dyDescent="0.3">
      <c r="A9" s="262" t="s">
        <v>9</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5"/>
      <c r="AB9" s="5"/>
    </row>
    <row r="10" spans="1:28" ht="17.399999999999999" x14ac:dyDescent="0.3">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10"/>
      <c r="AB10" s="10"/>
    </row>
    <row r="11" spans="1:28" x14ac:dyDescent="0.3">
      <c r="A11" s="268" t="str">
        <f>'1. паспорт местоположение'!A12:C12</f>
        <v>K_KGK_01</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7"/>
      <c r="AB11" s="7"/>
    </row>
    <row r="12" spans="1:28" ht="15.6" x14ac:dyDescent="0.3">
      <c r="A12" s="262" t="s">
        <v>8</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5"/>
      <c r="AB12" s="5"/>
    </row>
    <row r="13" spans="1:28" ht="18" x14ac:dyDescent="0.3">
      <c r="A13" s="272"/>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9"/>
      <c r="AB13" s="9"/>
    </row>
    <row r="14" spans="1:28" x14ac:dyDescent="0.3">
      <c r="A14" s="268" t="str">
        <f>'1. паспорт местоположение'!A15</f>
        <v>Техническое перевооружение установки постоянного тока (инв. №36656)</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7"/>
      <c r="AB14" s="7"/>
    </row>
    <row r="15" spans="1:28" ht="15.6" x14ac:dyDescent="0.3">
      <c r="A15" s="262" t="s">
        <v>7</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5"/>
      <c r="AB15" s="5"/>
    </row>
    <row r="16" spans="1:28" x14ac:dyDescent="0.3">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14"/>
      <c r="AB16" s="14"/>
    </row>
    <row r="17" spans="1:28" x14ac:dyDescent="0.3">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14"/>
      <c r="AB17" s="14"/>
    </row>
    <row r="18" spans="1:28" x14ac:dyDescent="0.3">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14"/>
      <c r="AB18" s="14"/>
    </row>
    <row r="19" spans="1:28" x14ac:dyDescent="0.3">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14"/>
      <c r="AB19" s="14"/>
    </row>
    <row r="20" spans="1:28" x14ac:dyDescent="0.3">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14"/>
      <c r="AB20" s="14"/>
    </row>
    <row r="21" spans="1:28" x14ac:dyDescent="0.3">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14"/>
      <c r="AB21" s="14"/>
    </row>
    <row r="22" spans="1:28" x14ac:dyDescent="0.3">
      <c r="A22" s="290" t="s">
        <v>529</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128"/>
      <c r="AB22" s="128"/>
    </row>
    <row r="23" spans="1:28" ht="32.25" customHeight="1" x14ac:dyDescent="0.3">
      <c r="A23" s="292" t="s">
        <v>380</v>
      </c>
      <c r="B23" s="293"/>
      <c r="C23" s="293"/>
      <c r="D23" s="293"/>
      <c r="E23" s="293"/>
      <c r="F23" s="293"/>
      <c r="G23" s="293"/>
      <c r="H23" s="293"/>
      <c r="I23" s="293"/>
      <c r="J23" s="293"/>
      <c r="K23" s="293"/>
      <c r="L23" s="294"/>
      <c r="M23" s="291" t="s">
        <v>381</v>
      </c>
      <c r="N23" s="291"/>
      <c r="O23" s="291"/>
      <c r="P23" s="291"/>
      <c r="Q23" s="291"/>
      <c r="R23" s="291"/>
      <c r="S23" s="291"/>
      <c r="T23" s="291"/>
      <c r="U23" s="291"/>
      <c r="V23" s="291"/>
      <c r="W23" s="291"/>
      <c r="X23" s="291"/>
      <c r="Y23" s="291"/>
      <c r="Z23" s="291"/>
    </row>
    <row r="24" spans="1:28" ht="151.5" customHeight="1" x14ac:dyDescent="0.3">
      <c r="A24" s="77" t="s">
        <v>240</v>
      </c>
      <c r="B24" s="78" t="s">
        <v>269</v>
      </c>
      <c r="C24" s="77" t="s">
        <v>374</v>
      </c>
      <c r="D24" s="77" t="s">
        <v>241</v>
      </c>
      <c r="E24" s="77" t="s">
        <v>375</v>
      </c>
      <c r="F24" s="77" t="s">
        <v>377</v>
      </c>
      <c r="G24" s="77" t="s">
        <v>376</v>
      </c>
      <c r="H24" s="77" t="s">
        <v>242</v>
      </c>
      <c r="I24" s="77" t="s">
        <v>378</v>
      </c>
      <c r="J24" s="77" t="s">
        <v>274</v>
      </c>
      <c r="K24" s="78" t="s">
        <v>268</v>
      </c>
      <c r="L24" s="78" t="s">
        <v>243</v>
      </c>
      <c r="M24" s="79" t="s">
        <v>288</v>
      </c>
      <c r="N24" s="78" t="s">
        <v>540</v>
      </c>
      <c r="O24" s="77" t="s">
        <v>285</v>
      </c>
      <c r="P24" s="77" t="s">
        <v>286</v>
      </c>
      <c r="Q24" s="77" t="s">
        <v>284</v>
      </c>
      <c r="R24" s="77" t="s">
        <v>242</v>
      </c>
      <c r="S24" s="77" t="s">
        <v>283</v>
      </c>
      <c r="T24" s="77" t="s">
        <v>282</v>
      </c>
      <c r="U24" s="77" t="s">
        <v>373</v>
      </c>
      <c r="V24" s="77" t="s">
        <v>284</v>
      </c>
      <c r="W24" s="86" t="s">
        <v>267</v>
      </c>
      <c r="X24" s="86" t="s">
        <v>299</v>
      </c>
      <c r="Y24" s="86" t="s">
        <v>300</v>
      </c>
      <c r="Z24" s="88" t="s">
        <v>297</v>
      </c>
    </row>
    <row r="25" spans="1:28" ht="16.5" customHeight="1" x14ac:dyDescent="0.3">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3">
      <c r="A26" s="72" t="s">
        <v>358</v>
      </c>
      <c r="B26" s="72"/>
      <c r="C26" s="74" t="s">
        <v>360</v>
      </c>
      <c r="D26" s="74" t="s">
        <v>361</v>
      </c>
      <c r="E26" s="74" t="s">
        <v>362</v>
      </c>
      <c r="F26" s="74" t="s">
        <v>279</v>
      </c>
      <c r="G26" s="74" t="s">
        <v>363</v>
      </c>
      <c r="H26" s="74" t="s">
        <v>242</v>
      </c>
      <c r="I26" s="74" t="s">
        <v>364</v>
      </c>
      <c r="J26" s="74" t="s">
        <v>365</v>
      </c>
      <c r="K26" s="71"/>
      <c r="L26" s="74" t="s">
        <v>265</v>
      </c>
      <c r="M26" s="76" t="s">
        <v>281</v>
      </c>
      <c r="N26" s="71"/>
      <c r="O26" s="71"/>
      <c r="P26" s="71"/>
      <c r="Q26" s="71"/>
      <c r="R26" s="71"/>
      <c r="S26" s="71"/>
      <c r="T26" s="71"/>
      <c r="U26" s="71"/>
      <c r="V26" s="71"/>
      <c r="W26" s="71"/>
      <c r="X26" s="71"/>
      <c r="Y26" s="71"/>
      <c r="Z26" s="73" t="s">
        <v>298</v>
      </c>
    </row>
    <row r="27" spans="1:28" x14ac:dyDescent="0.3">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3">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3">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3">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3">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28.8" x14ac:dyDescent="0.3">
      <c r="A32" s="72" t="s">
        <v>359</v>
      </c>
      <c r="B32" s="72"/>
      <c r="C32" s="74" t="s">
        <v>366</v>
      </c>
      <c r="D32" s="74" t="s">
        <v>367</v>
      </c>
      <c r="E32" s="74" t="s">
        <v>368</v>
      </c>
      <c r="F32" s="74" t="s">
        <v>369</v>
      </c>
      <c r="G32" s="74" t="s">
        <v>370</v>
      </c>
      <c r="H32" s="74" t="s">
        <v>242</v>
      </c>
      <c r="I32" s="74" t="s">
        <v>371</v>
      </c>
      <c r="J32" s="74" t="s">
        <v>372</v>
      </c>
      <c r="K32" s="71"/>
      <c r="L32" s="71"/>
      <c r="M32" s="71"/>
      <c r="N32" s="71"/>
      <c r="O32" s="71"/>
      <c r="P32" s="71"/>
      <c r="Q32" s="71"/>
      <c r="R32" s="71"/>
      <c r="S32" s="71"/>
      <c r="T32" s="71"/>
      <c r="U32" s="71"/>
      <c r="V32" s="71"/>
      <c r="W32" s="71"/>
      <c r="X32" s="71"/>
      <c r="Y32" s="71"/>
      <c r="Z32" s="71"/>
    </row>
    <row r="33" spans="1:26" x14ac:dyDescent="0.3">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3">
      <c r="A37" s="87"/>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61" t="str">
        <f>'1. паспорт местоположение'!A5:C5</f>
        <v>Год раскрытия информации: 2024 год</v>
      </c>
      <c r="B5" s="261"/>
      <c r="C5" s="261"/>
      <c r="D5" s="261"/>
      <c r="E5" s="261"/>
      <c r="F5" s="261"/>
      <c r="G5" s="261"/>
      <c r="H5" s="261"/>
      <c r="I5" s="261"/>
      <c r="J5" s="261"/>
      <c r="K5" s="261"/>
      <c r="L5" s="261"/>
      <c r="M5" s="261"/>
      <c r="N5" s="261"/>
      <c r="O5" s="261"/>
      <c r="P5" s="127"/>
      <c r="Q5" s="127"/>
      <c r="R5" s="127"/>
      <c r="S5" s="127"/>
      <c r="T5" s="127"/>
      <c r="U5" s="127"/>
      <c r="V5" s="127"/>
      <c r="W5" s="127"/>
      <c r="X5" s="127"/>
      <c r="Y5" s="127"/>
      <c r="Z5" s="127"/>
      <c r="AA5" s="127"/>
      <c r="AB5" s="127"/>
    </row>
    <row r="6" spans="1:28" s="8" customFormat="1" ht="18" x14ac:dyDescent="0.35">
      <c r="A6" s="12"/>
      <c r="B6" s="12"/>
      <c r="L6" s="11"/>
    </row>
    <row r="7" spans="1:28" s="8" customFormat="1" ht="17.399999999999999" x14ac:dyDescent="0.25">
      <c r="A7" s="265" t="s">
        <v>10</v>
      </c>
      <c r="B7" s="265"/>
      <c r="C7" s="265"/>
      <c r="D7" s="265"/>
      <c r="E7" s="265"/>
      <c r="F7" s="265"/>
      <c r="G7" s="265"/>
      <c r="H7" s="265"/>
      <c r="I7" s="265"/>
      <c r="J7" s="265"/>
      <c r="K7" s="265"/>
      <c r="L7" s="265"/>
      <c r="M7" s="265"/>
      <c r="N7" s="265"/>
      <c r="O7" s="265"/>
      <c r="P7" s="10"/>
      <c r="Q7" s="10"/>
      <c r="R7" s="10"/>
      <c r="S7" s="10"/>
      <c r="T7" s="10"/>
      <c r="U7" s="10"/>
      <c r="V7" s="10"/>
      <c r="W7" s="10"/>
      <c r="X7" s="10"/>
      <c r="Y7" s="10"/>
      <c r="Z7" s="10"/>
    </row>
    <row r="8" spans="1:28" s="8" customFormat="1" ht="17.399999999999999" x14ac:dyDescent="0.25">
      <c r="A8" s="265"/>
      <c r="B8" s="265"/>
      <c r="C8" s="265"/>
      <c r="D8" s="265"/>
      <c r="E8" s="265"/>
      <c r="F8" s="265"/>
      <c r="G8" s="265"/>
      <c r="H8" s="265"/>
      <c r="I8" s="265"/>
      <c r="J8" s="265"/>
      <c r="K8" s="265"/>
      <c r="L8" s="265"/>
      <c r="M8" s="265"/>
      <c r="N8" s="265"/>
      <c r="O8" s="265"/>
      <c r="P8" s="10"/>
      <c r="Q8" s="10"/>
      <c r="R8" s="10"/>
      <c r="S8" s="10"/>
      <c r="T8" s="10"/>
      <c r="U8" s="10"/>
      <c r="V8" s="10"/>
      <c r="W8" s="10"/>
      <c r="X8" s="10"/>
      <c r="Y8" s="10"/>
      <c r="Z8" s="10"/>
    </row>
    <row r="9" spans="1:28" s="8" customFormat="1" ht="17.399999999999999" x14ac:dyDescent="0.25">
      <c r="A9" s="268" t="str">
        <f>'1. паспорт местоположение'!A9:C9</f>
        <v xml:space="preserve">Акционерное общество "Калининградская генерирующая компания" </v>
      </c>
      <c r="B9" s="268"/>
      <c r="C9" s="268"/>
      <c r="D9" s="268"/>
      <c r="E9" s="268"/>
      <c r="F9" s="268"/>
      <c r="G9" s="268"/>
      <c r="H9" s="268"/>
      <c r="I9" s="268"/>
      <c r="J9" s="268"/>
      <c r="K9" s="268"/>
      <c r="L9" s="268"/>
      <c r="M9" s="268"/>
      <c r="N9" s="268"/>
      <c r="O9" s="268"/>
      <c r="P9" s="10"/>
      <c r="Q9" s="10"/>
      <c r="R9" s="10"/>
      <c r="S9" s="10"/>
      <c r="T9" s="10"/>
      <c r="U9" s="10"/>
      <c r="V9" s="10"/>
      <c r="W9" s="10"/>
      <c r="X9" s="10"/>
      <c r="Y9" s="10"/>
      <c r="Z9" s="10"/>
    </row>
    <row r="10" spans="1:28" s="8" customFormat="1" ht="17.399999999999999" x14ac:dyDescent="0.25">
      <c r="A10" s="262" t="s">
        <v>9</v>
      </c>
      <c r="B10" s="262"/>
      <c r="C10" s="262"/>
      <c r="D10" s="262"/>
      <c r="E10" s="262"/>
      <c r="F10" s="262"/>
      <c r="G10" s="262"/>
      <c r="H10" s="262"/>
      <c r="I10" s="262"/>
      <c r="J10" s="262"/>
      <c r="K10" s="262"/>
      <c r="L10" s="262"/>
      <c r="M10" s="262"/>
      <c r="N10" s="262"/>
      <c r="O10" s="262"/>
      <c r="P10" s="10"/>
      <c r="Q10" s="10"/>
      <c r="R10" s="10"/>
      <c r="S10" s="10"/>
      <c r="T10" s="10"/>
      <c r="U10" s="10"/>
      <c r="V10" s="10"/>
      <c r="W10" s="10"/>
      <c r="X10" s="10"/>
      <c r="Y10" s="10"/>
      <c r="Z10" s="10"/>
    </row>
    <row r="11" spans="1:28" s="8" customFormat="1" ht="17.399999999999999" x14ac:dyDescent="0.25">
      <c r="A11" s="265"/>
      <c r="B11" s="265"/>
      <c r="C11" s="265"/>
      <c r="D11" s="265"/>
      <c r="E11" s="265"/>
      <c r="F11" s="265"/>
      <c r="G11" s="265"/>
      <c r="H11" s="265"/>
      <c r="I11" s="265"/>
      <c r="J11" s="265"/>
      <c r="K11" s="265"/>
      <c r="L11" s="265"/>
      <c r="M11" s="265"/>
      <c r="N11" s="265"/>
      <c r="O11" s="265"/>
      <c r="P11" s="10"/>
      <c r="Q11" s="10"/>
      <c r="R11" s="10"/>
      <c r="S11" s="10"/>
      <c r="T11" s="10"/>
      <c r="U11" s="10"/>
      <c r="V11" s="10"/>
      <c r="W11" s="10"/>
      <c r="X11" s="10"/>
      <c r="Y11" s="10"/>
      <c r="Z11" s="10"/>
    </row>
    <row r="12" spans="1:28" s="8" customFormat="1" ht="17.399999999999999" x14ac:dyDescent="0.25">
      <c r="A12" s="268" t="str">
        <f>'1. паспорт местоположение'!A12:C12</f>
        <v>K_KGK_01</v>
      </c>
      <c r="B12" s="268"/>
      <c r="C12" s="268"/>
      <c r="D12" s="268"/>
      <c r="E12" s="268"/>
      <c r="F12" s="268"/>
      <c r="G12" s="268"/>
      <c r="H12" s="268"/>
      <c r="I12" s="268"/>
      <c r="J12" s="268"/>
      <c r="K12" s="268"/>
      <c r="L12" s="268"/>
      <c r="M12" s="268"/>
      <c r="N12" s="268"/>
      <c r="O12" s="268"/>
      <c r="P12" s="10"/>
      <c r="Q12" s="10"/>
      <c r="R12" s="10"/>
      <c r="S12" s="10"/>
      <c r="T12" s="10"/>
      <c r="U12" s="10"/>
      <c r="V12" s="10"/>
      <c r="W12" s="10"/>
      <c r="X12" s="10"/>
      <c r="Y12" s="10"/>
      <c r="Z12" s="10"/>
    </row>
    <row r="13" spans="1:28" s="8" customFormat="1" ht="17.399999999999999" x14ac:dyDescent="0.25">
      <c r="A13" s="262" t="s">
        <v>8</v>
      </c>
      <c r="B13" s="262"/>
      <c r="C13" s="262"/>
      <c r="D13" s="262"/>
      <c r="E13" s="262"/>
      <c r="F13" s="262"/>
      <c r="G13" s="262"/>
      <c r="H13" s="262"/>
      <c r="I13" s="262"/>
      <c r="J13" s="262"/>
      <c r="K13" s="262"/>
      <c r="L13" s="262"/>
      <c r="M13" s="262"/>
      <c r="N13" s="262"/>
      <c r="O13" s="262"/>
      <c r="P13" s="10"/>
      <c r="Q13" s="10"/>
      <c r="R13" s="10"/>
      <c r="S13" s="10"/>
      <c r="T13" s="10"/>
      <c r="U13" s="10"/>
      <c r="V13" s="10"/>
      <c r="W13" s="10"/>
      <c r="X13" s="10"/>
      <c r="Y13" s="10"/>
      <c r="Z13" s="10"/>
    </row>
    <row r="14" spans="1:28" s="8" customFormat="1" ht="15.75" customHeight="1" x14ac:dyDescent="0.25">
      <c r="A14" s="272"/>
      <c r="B14" s="272"/>
      <c r="C14" s="272"/>
      <c r="D14" s="272"/>
      <c r="E14" s="272"/>
      <c r="F14" s="272"/>
      <c r="G14" s="272"/>
      <c r="H14" s="272"/>
      <c r="I14" s="272"/>
      <c r="J14" s="272"/>
      <c r="K14" s="272"/>
      <c r="L14" s="272"/>
      <c r="M14" s="272"/>
      <c r="N14" s="272"/>
      <c r="O14" s="272"/>
      <c r="P14" s="4"/>
      <c r="Q14" s="4"/>
      <c r="R14" s="4"/>
      <c r="S14" s="4"/>
      <c r="T14" s="4"/>
      <c r="U14" s="4"/>
      <c r="V14" s="4"/>
      <c r="W14" s="4"/>
      <c r="X14" s="4"/>
      <c r="Y14" s="4"/>
      <c r="Z14" s="4"/>
    </row>
    <row r="15" spans="1:28" s="3" customFormat="1" ht="12" x14ac:dyDescent="0.25">
      <c r="A15" s="268" t="str">
        <f>'1. паспорт местоположение'!A15</f>
        <v>Техническое перевооружение установки постоянного тока (инв. №36656)</v>
      </c>
      <c r="B15" s="268"/>
      <c r="C15" s="268"/>
      <c r="D15" s="268"/>
      <c r="E15" s="268"/>
      <c r="F15" s="268"/>
      <c r="G15" s="268"/>
      <c r="H15" s="268"/>
      <c r="I15" s="268"/>
      <c r="J15" s="268"/>
      <c r="K15" s="268"/>
      <c r="L15" s="268"/>
      <c r="M15" s="268"/>
      <c r="N15" s="268"/>
      <c r="O15" s="268"/>
      <c r="P15" s="7"/>
      <c r="Q15" s="7"/>
      <c r="R15" s="7"/>
      <c r="S15" s="7"/>
      <c r="T15" s="7"/>
      <c r="U15" s="7"/>
      <c r="V15" s="7"/>
      <c r="W15" s="7"/>
      <c r="X15" s="7"/>
      <c r="Y15" s="7"/>
      <c r="Z15" s="7"/>
    </row>
    <row r="16" spans="1:28" s="3" customFormat="1" ht="15" customHeight="1" x14ac:dyDescent="0.25">
      <c r="A16" s="262" t="s">
        <v>7</v>
      </c>
      <c r="B16" s="262"/>
      <c r="C16" s="262"/>
      <c r="D16" s="262"/>
      <c r="E16" s="262"/>
      <c r="F16" s="262"/>
      <c r="G16" s="262"/>
      <c r="H16" s="262"/>
      <c r="I16" s="262"/>
      <c r="J16" s="262"/>
      <c r="K16" s="262"/>
      <c r="L16" s="262"/>
      <c r="M16" s="262"/>
      <c r="N16" s="262"/>
      <c r="O16" s="262"/>
      <c r="P16" s="5"/>
      <c r="Q16" s="5"/>
      <c r="R16" s="5"/>
      <c r="S16" s="5"/>
      <c r="T16" s="5"/>
      <c r="U16" s="5"/>
      <c r="V16" s="5"/>
      <c r="W16" s="5"/>
      <c r="X16" s="5"/>
      <c r="Y16" s="5"/>
      <c r="Z16" s="5"/>
    </row>
    <row r="17" spans="1:26" s="3" customFormat="1" ht="15" customHeight="1" x14ac:dyDescent="0.25">
      <c r="A17" s="272"/>
      <c r="B17" s="272"/>
      <c r="C17" s="272"/>
      <c r="D17" s="272"/>
      <c r="E17" s="272"/>
      <c r="F17" s="272"/>
      <c r="G17" s="272"/>
      <c r="H17" s="272"/>
      <c r="I17" s="272"/>
      <c r="J17" s="272"/>
      <c r="K17" s="272"/>
      <c r="L17" s="272"/>
      <c r="M17" s="272"/>
      <c r="N17" s="272"/>
      <c r="O17" s="272"/>
      <c r="P17" s="4"/>
      <c r="Q17" s="4"/>
      <c r="R17" s="4"/>
      <c r="S17" s="4"/>
      <c r="T17" s="4"/>
      <c r="U17" s="4"/>
      <c r="V17" s="4"/>
      <c r="W17" s="4"/>
    </row>
    <row r="18" spans="1:26" s="3" customFormat="1" ht="91.5" customHeight="1" x14ac:dyDescent="0.25">
      <c r="A18" s="295" t="s">
        <v>506</v>
      </c>
      <c r="B18" s="295"/>
      <c r="C18" s="295"/>
      <c r="D18" s="295"/>
      <c r="E18" s="295"/>
      <c r="F18" s="295"/>
      <c r="G18" s="295"/>
      <c r="H18" s="295"/>
      <c r="I18" s="295"/>
      <c r="J18" s="295"/>
      <c r="K18" s="295"/>
      <c r="L18" s="295"/>
      <c r="M18" s="295"/>
      <c r="N18" s="295"/>
      <c r="O18" s="295"/>
      <c r="P18" s="6"/>
      <c r="Q18" s="6"/>
      <c r="R18" s="6"/>
      <c r="S18" s="6"/>
      <c r="T18" s="6"/>
      <c r="U18" s="6"/>
      <c r="V18" s="6"/>
      <c r="W18" s="6"/>
      <c r="X18" s="6"/>
      <c r="Y18" s="6"/>
      <c r="Z18" s="6"/>
    </row>
    <row r="19" spans="1:26" s="3" customFormat="1" ht="78" customHeight="1" x14ac:dyDescent="0.25">
      <c r="A19" s="267" t="s">
        <v>6</v>
      </c>
      <c r="B19" s="267" t="s">
        <v>89</v>
      </c>
      <c r="C19" s="267" t="s">
        <v>88</v>
      </c>
      <c r="D19" s="267" t="s">
        <v>77</v>
      </c>
      <c r="E19" s="296" t="s">
        <v>87</v>
      </c>
      <c r="F19" s="297"/>
      <c r="G19" s="297"/>
      <c r="H19" s="297"/>
      <c r="I19" s="298"/>
      <c r="J19" s="267" t="s">
        <v>86</v>
      </c>
      <c r="K19" s="267"/>
      <c r="L19" s="267"/>
      <c r="M19" s="267"/>
      <c r="N19" s="267"/>
      <c r="O19" s="267"/>
      <c r="P19" s="4"/>
      <c r="Q19" s="4"/>
      <c r="R19" s="4"/>
      <c r="S19" s="4"/>
      <c r="T19" s="4"/>
      <c r="U19" s="4"/>
      <c r="V19" s="4"/>
      <c r="W19" s="4"/>
    </row>
    <row r="20" spans="1:26" s="3" customFormat="1" ht="51" customHeight="1" x14ac:dyDescent="0.25">
      <c r="A20" s="267"/>
      <c r="B20" s="267"/>
      <c r="C20" s="267"/>
      <c r="D20" s="267"/>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82" t="s">
        <v>559</v>
      </c>
      <c r="C22" s="183" t="s">
        <v>559</v>
      </c>
      <c r="D22" s="183" t="s">
        <v>559</v>
      </c>
      <c r="E22" s="183" t="s">
        <v>559</v>
      </c>
      <c r="F22" s="183" t="s">
        <v>559</v>
      </c>
      <c r="G22" s="183" t="s">
        <v>559</v>
      </c>
      <c r="H22" s="183" t="s">
        <v>559</v>
      </c>
      <c r="I22" s="183" t="s">
        <v>559</v>
      </c>
      <c r="J22" s="183" t="s">
        <v>559</v>
      </c>
      <c r="K22" s="183" t="s">
        <v>559</v>
      </c>
      <c r="L22" s="183" t="s">
        <v>559</v>
      </c>
      <c r="M22" s="183" t="s">
        <v>559</v>
      </c>
      <c r="N22" s="183" t="s">
        <v>559</v>
      </c>
      <c r="O22" s="183" t="s">
        <v>559</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I117"/>
  <sheetViews>
    <sheetView zoomScale="80" zoomScaleNormal="80" workbookViewId="0">
      <selection activeCell="A5" sqref="A5:H5"/>
    </sheetView>
  </sheetViews>
  <sheetFormatPr defaultColWidth="9.109375" defaultRowHeight="15.6" x14ac:dyDescent="0.25"/>
  <cols>
    <col min="1" max="1" width="61.6640625" style="145" customWidth="1"/>
    <col min="2" max="2" width="18.5546875" style="141" customWidth="1"/>
    <col min="3" max="11" width="16.88671875" style="141" customWidth="1"/>
    <col min="12" max="15" width="16.88671875" style="142" customWidth="1"/>
    <col min="16" max="220" width="9.109375" style="142"/>
    <col min="221" max="221" width="61.6640625" style="142" customWidth="1"/>
    <col min="222" max="222" width="18.5546875" style="142" customWidth="1"/>
    <col min="223" max="262" width="16.88671875" style="142" customWidth="1"/>
    <col min="263" max="264" width="18.5546875" style="142" customWidth="1"/>
    <col min="265" max="265" width="21.6640625" style="142" customWidth="1"/>
    <col min="266" max="476" width="9.109375" style="142"/>
    <col min="477" max="477" width="61.6640625" style="142" customWidth="1"/>
    <col min="478" max="478" width="18.5546875" style="142" customWidth="1"/>
    <col min="479" max="518" width="16.88671875" style="142" customWidth="1"/>
    <col min="519" max="520" width="18.5546875" style="142" customWidth="1"/>
    <col min="521" max="521" width="21.6640625" style="142" customWidth="1"/>
    <col min="522" max="732" width="9.109375" style="142"/>
    <col min="733" max="733" width="61.6640625" style="142" customWidth="1"/>
    <col min="734" max="734" width="18.5546875" style="142" customWidth="1"/>
    <col min="735" max="774" width="16.88671875" style="142" customWidth="1"/>
    <col min="775" max="776" width="18.5546875" style="142" customWidth="1"/>
    <col min="777" max="777" width="21.6640625" style="142" customWidth="1"/>
    <col min="778" max="988" width="9.109375" style="142"/>
    <col min="989" max="989" width="61.6640625" style="142" customWidth="1"/>
    <col min="990" max="990" width="18.5546875" style="142" customWidth="1"/>
    <col min="991" max="1030" width="16.88671875" style="142" customWidth="1"/>
    <col min="1031" max="1032" width="18.5546875" style="142" customWidth="1"/>
    <col min="1033" max="1033" width="21.6640625" style="142" customWidth="1"/>
    <col min="1034" max="1244" width="9.109375" style="142"/>
    <col min="1245" max="1245" width="61.6640625" style="142" customWidth="1"/>
    <col min="1246" max="1246" width="18.5546875" style="142" customWidth="1"/>
    <col min="1247" max="1286" width="16.88671875" style="142" customWidth="1"/>
    <col min="1287" max="1288" width="18.5546875" style="142" customWidth="1"/>
    <col min="1289" max="1289" width="21.6640625" style="142" customWidth="1"/>
    <col min="1290" max="1500" width="9.109375" style="142"/>
    <col min="1501" max="1501" width="61.6640625" style="142" customWidth="1"/>
    <col min="1502" max="1502" width="18.5546875" style="142" customWidth="1"/>
    <col min="1503" max="1542" width="16.88671875" style="142" customWidth="1"/>
    <col min="1543" max="1544" width="18.5546875" style="142" customWidth="1"/>
    <col min="1545" max="1545" width="21.6640625" style="142" customWidth="1"/>
    <col min="1546" max="1756" width="9.109375" style="142"/>
    <col min="1757" max="1757" width="61.6640625" style="142" customWidth="1"/>
    <col min="1758" max="1758" width="18.5546875" style="142" customWidth="1"/>
    <col min="1759" max="1798" width="16.88671875" style="142" customWidth="1"/>
    <col min="1799" max="1800" width="18.5546875" style="142" customWidth="1"/>
    <col min="1801" max="1801" width="21.6640625" style="142" customWidth="1"/>
    <col min="1802" max="2012" width="9.109375" style="142"/>
    <col min="2013" max="2013" width="61.6640625" style="142" customWidth="1"/>
    <col min="2014" max="2014" width="18.5546875" style="142" customWidth="1"/>
    <col min="2015" max="2054" width="16.88671875" style="142" customWidth="1"/>
    <col min="2055" max="2056" width="18.5546875" style="142" customWidth="1"/>
    <col min="2057" max="2057" width="21.6640625" style="142" customWidth="1"/>
    <col min="2058" max="2268" width="9.109375" style="142"/>
    <col min="2269" max="2269" width="61.6640625" style="142" customWidth="1"/>
    <col min="2270" max="2270" width="18.5546875" style="142" customWidth="1"/>
    <col min="2271" max="2310" width="16.88671875" style="142" customWidth="1"/>
    <col min="2311" max="2312" width="18.5546875" style="142" customWidth="1"/>
    <col min="2313" max="2313" width="21.6640625" style="142" customWidth="1"/>
    <col min="2314" max="2524" width="9.109375" style="142"/>
    <col min="2525" max="2525" width="61.6640625" style="142" customWidth="1"/>
    <col min="2526" max="2526" width="18.5546875" style="142" customWidth="1"/>
    <col min="2527" max="2566" width="16.88671875" style="142" customWidth="1"/>
    <col min="2567" max="2568" width="18.5546875" style="142" customWidth="1"/>
    <col min="2569" max="2569" width="21.6640625" style="142" customWidth="1"/>
    <col min="2570" max="2780" width="9.109375" style="142"/>
    <col min="2781" max="2781" width="61.6640625" style="142" customWidth="1"/>
    <col min="2782" max="2782" width="18.5546875" style="142" customWidth="1"/>
    <col min="2783" max="2822" width="16.88671875" style="142" customWidth="1"/>
    <col min="2823" max="2824" width="18.5546875" style="142" customWidth="1"/>
    <col min="2825" max="2825" width="21.6640625" style="142" customWidth="1"/>
    <col min="2826" max="3036" width="9.109375" style="142"/>
    <col min="3037" max="3037" width="61.6640625" style="142" customWidth="1"/>
    <col min="3038" max="3038" width="18.5546875" style="142" customWidth="1"/>
    <col min="3039" max="3078" width="16.88671875" style="142" customWidth="1"/>
    <col min="3079" max="3080" width="18.5546875" style="142" customWidth="1"/>
    <col min="3081" max="3081" width="21.6640625" style="142" customWidth="1"/>
    <col min="3082" max="3292" width="9.109375" style="142"/>
    <col min="3293" max="3293" width="61.6640625" style="142" customWidth="1"/>
    <col min="3294" max="3294" width="18.5546875" style="142" customWidth="1"/>
    <col min="3295" max="3334" width="16.88671875" style="142" customWidth="1"/>
    <col min="3335" max="3336" width="18.5546875" style="142" customWidth="1"/>
    <col min="3337" max="3337" width="21.6640625" style="142" customWidth="1"/>
    <col min="3338" max="3548" width="9.109375" style="142"/>
    <col min="3549" max="3549" width="61.6640625" style="142" customWidth="1"/>
    <col min="3550" max="3550" width="18.5546875" style="142" customWidth="1"/>
    <col min="3551" max="3590" width="16.88671875" style="142" customWidth="1"/>
    <col min="3591" max="3592" width="18.5546875" style="142" customWidth="1"/>
    <col min="3593" max="3593" width="21.6640625" style="142" customWidth="1"/>
    <col min="3594" max="3804" width="9.109375" style="142"/>
    <col min="3805" max="3805" width="61.6640625" style="142" customWidth="1"/>
    <col min="3806" max="3806" width="18.5546875" style="142" customWidth="1"/>
    <col min="3807" max="3846" width="16.88671875" style="142" customWidth="1"/>
    <col min="3847" max="3848" width="18.5546875" style="142" customWidth="1"/>
    <col min="3849" max="3849" width="21.6640625" style="142" customWidth="1"/>
    <col min="3850" max="4060" width="9.109375" style="142"/>
    <col min="4061" max="4061" width="61.6640625" style="142" customWidth="1"/>
    <col min="4062" max="4062" width="18.5546875" style="142" customWidth="1"/>
    <col min="4063" max="4102" width="16.88671875" style="142" customWidth="1"/>
    <col min="4103" max="4104" width="18.5546875" style="142" customWidth="1"/>
    <col min="4105" max="4105" width="21.6640625" style="142" customWidth="1"/>
    <col min="4106" max="4316" width="9.109375" style="142"/>
    <col min="4317" max="4317" width="61.6640625" style="142" customWidth="1"/>
    <col min="4318" max="4318" width="18.5546875" style="142" customWidth="1"/>
    <col min="4319" max="4358" width="16.88671875" style="142" customWidth="1"/>
    <col min="4359" max="4360" width="18.5546875" style="142" customWidth="1"/>
    <col min="4361" max="4361" width="21.6640625" style="142" customWidth="1"/>
    <col min="4362" max="4572" width="9.109375" style="142"/>
    <col min="4573" max="4573" width="61.6640625" style="142" customWidth="1"/>
    <col min="4574" max="4574" width="18.5546875" style="142" customWidth="1"/>
    <col min="4575" max="4614" width="16.88671875" style="142" customWidth="1"/>
    <col min="4615" max="4616" width="18.5546875" style="142" customWidth="1"/>
    <col min="4617" max="4617" width="21.6640625" style="142" customWidth="1"/>
    <col min="4618" max="4828" width="9.109375" style="142"/>
    <col min="4829" max="4829" width="61.6640625" style="142" customWidth="1"/>
    <col min="4830" max="4830" width="18.5546875" style="142" customWidth="1"/>
    <col min="4831" max="4870" width="16.88671875" style="142" customWidth="1"/>
    <col min="4871" max="4872" width="18.5546875" style="142" customWidth="1"/>
    <col min="4873" max="4873" width="21.6640625" style="142" customWidth="1"/>
    <col min="4874" max="5084" width="9.109375" style="142"/>
    <col min="5085" max="5085" width="61.6640625" style="142" customWidth="1"/>
    <col min="5086" max="5086" width="18.5546875" style="142" customWidth="1"/>
    <col min="5087" max="5126" width="16.88671875" style="142" customWidth="1"/>
    <col min="5127" max="5128" width="18.5546875" style="142" customWidth="1"/>
    <col min="5129" max="5129" width="21.6640625" style="142" customWidth="1"/>
    <col min="5130" max="5340" width="9.109375" style="142"/>
    <col min="5341" max="5341" width="61.6640625" style="142" customWidth="1"/>
    <col min="5342" max="5342" width="18.5546875" style="142" customWidth="1"/>
    <col min="5343" max="5382" width="16.88671875" style="142" customWidth="1"/>
    <col min="5383" max="5384" width="18.5546875" style="142" customWidth="1"/>
    <col min="5385" max="5385" width="21.6640625" style="142" customWidth="1"/>
    <col min="5386" max="5596" width="9.109375" style="142"/>
    <col min="5597" max="5597" width="61.6640625" style="142" customWidth="1"/>
    <col min="5598" max="5598" width="18.5546875" style="142" customWidth="1"/>
    <col min="5599" max="5638" width="16.88671875" style="142" customWidth="1"/>
    <col min="5639" max="5640" width="18.5546875" style="142" customWidth="1"/>
    <col min="5641" max="5641" width="21.6640625" style="142" customWidth="1"/>
    <col min="5642" max="5852" width="9.109375" style="142"/>
    <col min="5853" max="5853" width="61.6640625" style="142" customWidth="1"/>
    <col min="5854" max="5854" width="18.5546875" style="142" customWidth="1"/>
    <col min="5855" max="5894" width="16.88671875" style="142" customWidth="1"/>
    <col min="5895" max="5896" width="18.5546875" style="142" customWidth="1"/>
    <col min="5897" max="5897" width="21.6640625" style="142" customWidth="1"/>
    <col min="5898" max="6108" width="9.109375" style="142"/>
    <col min="6109" max="6109" width="61.6640625" style="142" customWidth="1"/>
    <col min="6110" max="6110" width="18.5546875" style="142" customWidth="1"/>
    <col min="6111" max="6150" width="16.88671875" style="142" customWidth="1"/>
    <col min="6151" max="6152" width="18.5546875" style="142" customWidth="1"/>
    <col min="6153" max="6153" width="21.6640625" style="142" customWidth="1"/>
    <col min="6154" max="6364" width="9.109375" style="142"/>
    <col min="6365" max="6365" width="61.6640625" style="142" customWidth="1"/>
    <col min="6366" max="6366" width="18.5546875" style="142" customWidth="1"/>
    <col min="6367" max="6406" width="16.88671875" style="142" customWidth="1"/>
    <col min="6407" max="6408" width="18.5546875" style="142" customWidth="1"/>
    <col min="6409" max="6409" width="21.6640625" style="142" customWidth="1"/>
    <col min="6410" max="6620" width="9.109375" style="142"/>
    <col min="6621" max="6621" width="61.6640625" style="142" customWidth="1"/>
    <col min="6622" max="6622" width="18.5546875" style="142" customWidth="1"/>
    <col min="6623" max="6662" width="16.88671875" style="142" customWidth="1"/>
    <col min="6663" max="6664" width="18.5546875" style="142" customWidth="1"/>
    <col min="6665" max="6665" width="21.6640625" style="142" customWidth="1"/>
    <col min="6666" max="6876" width="9.109375" style="142"/>
    <col min="6877" max="6877" width="61.6640625" style="142" customWidth="1"/>
    <col min="6878" max="6878" width="18.5546875" style="142" customWidth="1"/>
    <col min="6879" max="6918" width="16.88671875" style="142" customWidth="1"/>
    <col min="6919" max="6920" width="18.5546875" style="142" customWidth="1"/>
    <col min="6921" max="6921" width="21.6640625" style="142" customWidth="1"/>
    <col min="6922" max="7132" width="9.109375" style="142"/>
    <col min="7133" max="7133" width="61.6640625" style="142" customWidth="1"/>
    <col min="7134" max="7134" width="18.5546875" style="142" customWidth="1"/>
    <col min="7135" max="7174" width="16.88671875" style="142" customWidth="1"/>
    <col min="7175" max="7176" width="18.5546875" style="142" customWidth="1"/>
    <col min="7177" max="7177" width="21.6640625" style="142" customWidth="1"/>
    <col min="7178" max="7388" width="9.109375" style="142"/>
    <col min="7389" max="7389" width="61.6640625" style="142" customWidth="1"/>
    <col min="7390" max="7390" width="18.5546875" style="142" customWidth="1"/>
    <col min="7391" max="7430" width="16.88671875" style="142" customWidth="1"/>
    <col min="7431" max="7432" width="18.5546875" style="142" customWidth="1"/>
    <col min="7433" max="7433" width="21.6640625" style="142" customWidth="1"/>
    <col min="7434" max="7644" width="9.109375" style="142"/>
    <col min="7645" max="7645" width="61.6640625" style="142" customWidth="1"/>
    <col min="7646" max="7646" width="18.5546875" style="142" customWidth="1"/>
    <col min="7647" max="7686" width="16.88671875" style="142" customWidth="1"/>
    <col min="7687" max="7688" width="18.5546875" style="142" customWidth="1"/>
    <col min="7689" max="7689" width="21.6640625" style="142" customWidth="1"/>
    <col min="7690" max="7900" width="9.109375" style="142"/>
    <col min="7901" max="7901" width="61.6640625" style="142" customWidth="1"/>
    <col min="7902" max="7902" width="18.5546875" style="142" customWidth="1"/>
    <col min="7903" max="7942" width="16.88671875" style="142" customWidth="1"/>
    <col min="7943" max="7944" width="18.5546875" style="142" customWidth="1"/>
    <col min="7945" max="7945" width="21.6640625" style="142" customWidth="1"/>
    <col min="7946" max="8156" width="9.109375" style="142"/>
    <col min="8157" max="8157" width="61.6640625" style="142" customWidth="1"/>
    <col min="8158" max="8158" width="18.5546875" style="142" customWidth="1"/>
    <col min="8159" max="8198" width="16.88671875" style="142" customWidth="1"/>
    <col min="8199" max="8200" width="18.5546875" style="142" customWidth="1"/>
    <col min="8201" max="8201" width="21.6640625" style="142" customWidth="1"/>
    <col min="8202" max="8412" width="9.109375" style="142"/>
    <col min="8413" max="8413" width="61.6640625" style="142" customWidth="1"/>
    <col min="8414" max="8414" width="18.5546875" style="142" customWidth="1"/>
    <col min="8415" max="8454" width="16.88671875" style="142" customWidth="1"/>
    <col min="8455" max="8456" width="18.5546875" style="142" customWidth="1"/>
    <col min="8457" max="8457" width="21.6640625" style="142" customWidth="1"/>
    <col min="8458" max="8668" width="9.109375" style="142"/>
    <col min="8669" max="8669" width="61.6640625" style="142" customWidth="1"/>
    <col min="8670" max="8670" width="18.5546875" style="142" customWidth="1"/>
    <col min="8671" max="8710" width="16.88671875" style="142" customWidth="1"/>
    <col min="8711" max="8712" width="18.5546875" style="142" customWidth="1"/>
    <col min="8713" max="8713" width="21.6640625" style="142" customWidth="1"/>
    <col min="8714" max="8924" width="9.109375" style="142"/>
    <col min="8925" max="8925" width="61.6640625" style="142" customWidth="1"/>
    <col min="8926" max="8926" width="18.5546875" style="142" customWidth="1"/>
    <col min="8927" max="8966" width="16.88671875" style="142" customWidth="1"/>
    <col min="8967" max="8968" width="18.5546875" style="142" customWidth="1"/>
    <col min="8969" max="8969" width="21.6640625" style="142" customWidth="1"/>
    <col min="8970" max="9180" width="9.109375" style="142"/>
    <col min="9181" max="9181" width="61.6640625" style="142" customWidth="1"/>
    <col min="9182" max="9182" width="18.5546875" style="142" customWidth="1"/>
    <col min="9183" max="9222" width="16.88671875" style="142" customWidth="1"/>
    <col min="9223" max="9224" width="18.5546875" style="142" customWidth="1"/>
    <col min="9225" max="9225" width="21.6640625" style="142" customWidth="1"/>
    <col min="9226" max="9436" width="9.109375" style="142"/>
    <col min="9437" max="9437" width="61.6640625" style="142" customWidth="1"/>
    <col min="9438" max="9438" width="18.5546875" style="142" customWidth="1"/>
    <col min="9439" max="9478" width="16.88671875" style="142" customWidth="1"/>
    <col min="9479" max="9480" width="18.5546875" style="142" customWidth="1"/>
    <col min="9481" max="9481" width="21.6640625" style="142" customWidth="1"/>
    <col min="9482" max="9692" width="9.109375" style="142"/>
    <col min="9693" max="9693" width="61.6640625" style="142" customWidth="1"/>
    <col min="9694" max="9694" width="18.5546875" style="142" customWidth="1"/>
    <col min="9695" max="9734" width="16.88671875" style="142" customWidth="1"/>
    <col min="9735" max="9736" width="18.5546875" style="142" customWidth="1"/>
    <col min="9737" max="9737" width="21.6640625" style="142" customWidth="1"/>
    <col min="9738" max="9948" width="9.109375" style="142"/>
    <col min="9949" max="9949" width="61.6640625" style="142" customWidth="1"/>
    <col min="9950" max="9950" width="18.5546875" style="142" customWidth="1"/>
    <col min="9951" max="9990" width="16.88671875" style="142" customWidth="1"/>
    <col min="9991" max="9992" width="18.5546875" style="142" customWidth="1"/>
    <col min="9993" max="9993" width="21.6640625" style="142" customWidth="1"/>
    <col min="9994" max="10204" width="9.109375" style="142"/>
    <col min="10205" max="10205" width="61.6640625" style="142" customWidth="1"/>
    <col min="10206" max="10206" width="18.5546875" style="142" customWidth="1"/>
    <col min="10207" max="10246" width="16.88671875" style="142" customWidth="1"/>
    <col min="10247" max="10248" width="18.5546875" style="142" customWidth="1"/>
    <col min="10249" max="10249" width="21.6640625" style="142" customWidth="1"/>
    <col min="10250" max="10460" width="9.109375" style="142"/>
    <col min="10461" max="10461" width="61.6640625" style="142" customWidth="1"/>
    <col min="10462" max="10462" width="18.5546875" style="142" customWidth="1"/>
    <col min="10463" max="10502" width="16.88671875" style="142" customWidth="1"/>
    <col min="10503" max="10504" width="18.5546875" style="142" customWidth="1"/>
    <col min="10505" max="10505" width="21.6640625" style="142" customWidth="1"/>
    <col min="10506" max="10716" width="9.109375" style="142"/>
    <col min="10717" max="10717" width="61.6640625" style="142" customWidth="1"/>
    <col min="10718" max="10718" width="18.5546875" style="142" customWidth="1"/>
    <col min="10719" max="10758" width="16.88671875" style="142" customWidth="1"/>
    <col min="10759" max="10760" width="18.5546875" style="142" customWidth="1"/>
    <col min="10761" max="10761" width="21.6640625" style="142" customWidth="1"/>
    <col min="10762" max="10972" width="9.109375" style="142"/>
    <col min="10973" max="10973" width="61.6640625" style="142" customWidth="1"/>
    <col min="10974" max="10974" width="18.5546875" style="142" customWidth="1"/>
    <col min="10975" max="11014" width="16.88671875" style="142" customWidth="1"/>
    <col min="11015" max="11016" width="18.5546875" style="142" customWidth="1"/>
    <col min="11017" max="11017" width="21.6640625" style="142" customWidth="1"/>
    <col min="11018" max="11228" width="9.109375" style="142"/>
    <col min="11229" max="11229" width="61.6640625" style="142" customWidth="1"/>
    <col min="11230" max="11230" width="18.5546875" style="142" customWidth="1"/>
    <col min="11231" max="11270" width="16.88671875" style="142" customWidth="1"/>
    <col min="11271" max="11272" width="18.5546875" style="142" customWidth="1"/>
    <col min="11273" max="11273" width="21.6640625" style="142" customWidth="1"/>
    <col min="11274" max="11484" width="9.109375" style="142"/>
    <col min="11485" max="11485" width="61.6640625" style="142" customWidth="1"/>
    <col min="11486" max="11486" width="18.5546875" style="142" customWidth="1"/>
    <col min="11487" max="11526" width="16.88671875" style="142" customWidth="1"/>
    <col min="11527" max="11528" width="18.5546875" style="142" customWidth="1"/>
    <col min="11529" max="11529" width="21.6640625" style="142" customWidth="1"/>
    <col min="11530" max="11740" width="9.109375" style="142"/>
    <col min="11741" max="11741" width="61.6640625" style="142" customWidth="1"/>
    <col min="11742" max="11742" width="18.5546875" style="142" customWidth="1"/>
    <col min="11743" max="11782" width="16.88671875" style="142" customWidth="1"/>
    <col min="11783" max="11784" width="18.5546875" style="142" customWidth="1"/>
    <col min="11785" max="11785" width="21.6640625" style="142" customWidth="1"/>
    <col min="11786" max="11996" width="9.109375" style="142"/>
    <col min="11997" max="11997" width="61.6640625" style="142" customWidth="1"/>
    <col min="11998" max="11998" width="18.5546875" style="142" customWidth="1"/>
    <col min="11999" max="12038" width="16.88671875" style="142" customWidth="1"/>
    <col min="12039" max="12040" width="18.5546875" style="142" customWidth="1"/>
    <col min="12041" max="12041" width="21.6640625" style="142" customWidth="1"/>
    <col min="12042" max="12252" width="9.109375" style="142"/>
    <col min="12253" max="12253" width="61.6640625" style="142" customWidth="1"/>
    <col min="12254" max="12254" width="18.5546875" style="142" customWidth="1"/>
    <col min="12255" max="12294" width="16.88671875" style="142" customWidth="1"/>
    <col min="12295" max="12296" width="18.5546875" style="142" customWidth="1"/>
    <col min="12297" max="12297" width="21.6640625" style="142" customWidth="1"/>
    <col min="12298" max="12508" width="9.109375" style="142"/>
    <col min="12509" max="12509" width="61.6640625" style="142" customWidth="1"/>
    <col min="12510" max="12510" width="18.5546875" style="142" customWidth="1"/>
    <col min="12511" max="12550" width="16.88671875" style="142" customWidth="1"/>
    <col min="12551" max="12552" width="18.5546875" style="142" customWidth="1"/>
    <col min="12553" max="12553" width="21.6640625" style="142" customWidth="1"/>
    <col min="12554" max="12764" width="9.109375" style="142"/>
    <col min="12765" max="12765" width="61.6640625" style="142" customWidth="1"/>
    <col min="12766" max="12766" width="18.5546875" style="142" customWidth="1"/>
    <col min="12767" max="12806" width="16.88671875" style="142" customWidth="1"/>
    <col min="12807" max="12808" width="18.5546875" style="142" customWidth="1"/>
    <col min="12809" max="12809" width="21.6640625" style="142" customWidth="1"/>
    <col min="12810" max="13020" width="9.109375" style="142"/>
    <col min="13021" max="13021" width="61.6640625" style="142" customWidth="1"/>
    <col min="13022" max="13022" width="18.5546875" style="142" customWidth="1"/>
    <col min="13023" max="13062" width="16.88671875" style="142" customWidth="1"/>
    <col min="13063" max="13064" width="18.5546875" style="142" customWidth="1"/>
    <col min="13065" max="13065" width="21.6640625" style="142" customWidth="1"/>
    <col min="13066" max="13276" width="9.109375" style="142"/>
    <col min="13277" max="13277" width="61.6640625" style="142" customWidth="1"/>
    <col min="13278" max="13278" width="18.5546875" style="142" customWidth="1"/>
    <col min="13279" max="13318" width="16.88671875" style="142" customWidth="1"/>
    <col min="13319" max="13320" width="18.5546875" style="142" customWidth="1"/>
    <col min="13321" max="13321" width="21.6640625" style="142" customWidth="1"/>
    <col min="13322" max="13532" width="9.109375" style="142"/>
    <col min="13533" max="13533" width="61.6640625" style="142" customWidth="1"/>
    <col min="13534" max="13534" width="18.5546875" style="142" customWidth="1"/>
    <col min="13535" max="13574" width="16.88671875" style="142" customWidth="1"/>
    <col min="13575" max="13576" width="18.5546875" style="142" customWidth="1"/>
    <col min="13577" max="13577" width="21.6640625" style="142" customWidth="1"/>
    <col min="13578" max="13788" width="9.109375" style="142"/>
    <col min="13789" max="13789" width="61.6640625" style="142" customWidth="1"/>
    <col min="13790" max="13790" width="18.5546875" style="142" customWidth="1"/>
    <col min="13791" max="13830" width="16.88671875" style="142" customWidth="1"/>
    <col min="13831" max="13832" width="18.5546875" style="142" customWidth="1"/>
    <col min="13833" max="13833" width="21.6640625" style="142" customWidth="1"/>
    <col min="13834" max="14044" width="9.109375" style="142"/>
    <col min="14045" max="14045" width="61.6640625" style="142" customWidth="1"/>
    <col min="14046" max="14046" width="18.5546875" style="142" customWidth="1"/>
    <col min="14047" max="14086" width="16.88671875" style="142" customWidth="1"/>
    <col min="14087" max="14088" width="18.5546875" style="142" customWidth="1"/>
    <col min="14089" max="14089" width="21.6640625" style="142" customWidth="1"/>
    <col min="14090" max="14300" width="9.109375" style="142"/>
    <col min="14301" max="14301" width="61.6640625" style="142" customWidth="1"/>
    <col min="14302" max="14302" width="18.5546875" style="142" customWidth="1"/>
    <col min="14303" max="14342" width="16.88671875" style="142" customWidth="1"/>
    <col min="14343" max="14344" width="18.5546875" style="142" customWidth="1"/>
    <col min="14345" max="14345" width="21.6640625" style="142" customWidth="1"/>
    <col min="14346" max="14556" width="9.109375" style="142"/>
    <col min="14557" max="14557" width="61.6640625" style="142" customWidth="1"/>
    <col min="14558" max="14558" width="18.5546875" style="142" customWidth="1"/>
    <col min="14559" max="14598" width="16.88671875" style="142" customWidth="1"/>
    <col min="14599" max="14600" width="18.5546875" style="142" customWidth="1"/>
    <col min="14601" max="14601" width="21.6640625" style="142" customWidth="1"/>
    <col min="14602" max="14812" width="9.109375" style="142"/>
    <col min="14813" max="14813" width="61.6640625" style="142" customWidth="1"/>
    <col min="14814" max="14814" width="18.5546875" style="142" customWidth="1"/>
    <col min="14815" max="14854" width="16.88671875" style="142" customWidth="1"/>
    <col min="14855" max="14856" width="18.5546875" style="142" customWidth="1"/>
    <col min="14857" max="14857" width="21.6640625" style="142" customWidth="1"/>
    <col min="14858" max="15068" width="9.109375" style="142"/>
    <col min="15069" max="15069" width="61.6640625" style="142" customWidth="1"/>
    <col min="15070" max="15070" width="18.5546875" style="142" customWidth="1"/>
    <col min="15071" max="15110" width="16.88671875" style="142" customWidth="1"/>
    <col min="15111" max="15112" width="18.5546875" style="142" customWidth="1"/>
    <col min="15113" max="15113" width="21.6640625" style="142" customWidth="1"/>
    <col min="15114" max="15324" width="9.109375" style="142"/>
    <col min="15325" max="15325" width="61.6640625" style="142" customWidth="1"/>
    <col min="15326" max="15326" width="18.5546875" style="142" customWidth="1"/>
    <col min="15327" max="15366" width="16.88671875" style="142" customWidth="1"/>
    <col min="15367" max="15368" width="18.5546875" style="142" customWidth="1"/>
    <col min="15369" max="15369" width="21.6640625" style="142" customWidth="1"/>
    <col min="15370" max="15580" width="9.109375" style="142"/>
    <col min="15581" max="15581" width="61.6640625" style="142" customWidth="1"/>
    <col min="15582" max="15582" width="18.5546875" style="142" customWidth="1"/>
    <col min="15583" max="15622" width="16.88671875" style="142" customWidth="1"/>
    <col min="15623" max="15624" width="18.5546875" style="142" customWidth="1"/>
    <col min="15625" max="15625" width="21.6640625" style="142" customWidth="1"/>
    <col min="15626" max="15836" width="9.109375" style="142"/>
    <col min="15837" max="15837" width="61.6640625" style="142" customWidth="1"/>
    <col min="15838" max="15838" width="18.5546875" style="142" customWidth="1"/>
    <col min="15839" max="15878" width="16.88671875" style="142" customWidth="1"/>
    <col min="15879" max="15880" width="18.5546875" style="142" customWidth="1"/>
    <col min="15881" max="15881" width="21.6640625" style="142" customWidth="1"/>
    <col min="15882" max="16092" width="9.109375" style="142"/>
    <col min="16093" max="16093" width="61.6640625" style="142" customWidth="1"/>
    <col min="16094" max="16094" width="18.5546875" style="142" customWidth="1"/>
    <col min="16095" max="16134" width="16.88671875" style="142" customWidth="1"/>
    <col min="16135" max="16136" width="18.5546875" style="142" customWidth="1"/>
    <col min="16137" max="16137" width="21.6640625" style="142" customWidth="1"/>
    <col min="16138" max="16384" width="9.109375" style="142"/>
  </cols>
  <sheetData>
    <row r="1" spans="1:11" ht="18" x14ac:dyDescent="0.25">
      <c r="A1" s="13"/>
      <c r="B1" s="8"/>
      <c r="C1" s="8"/>
      <c r="D1" s="8"/>
      <c r="G1" s="8"/>
      <c r="H1" s="25" t="s">
        <v>70</v>
      </c>
      <c r="I1" s="8"/>
      <c r="J1" s="8"/>
      <c r="K1" s="25"/>
    </row>
    <row r="2" spans="1:11" ht="18" x14ac:dyDescent="0.35">
      <c r="A2" s="13"/>
      <c r="B2" s="8"/>
      <c r="C2" s="8"/>
      <c r="D2" s="8"/>
      <c r="E2" s="142"/>
      <c r="F2" s="142"/>
      <c r="G2" s="8"/>
      <c r="H2" s="11" t="s">
        <v>11</v>
      </c>
      <c r="I2" s="8"/>
      <c r="J2" s="8"/>
      <c r="K2" s="11"/>
    </row>
    <row r="3" spans="1:11" ht="18" x14ac:dyDescent="0.35">
      <c r="A3" s="12"/>
      <c r="B3" s="8"/>
      <c r="C3" s="8"/>
      <c r="D3" s="8"/>
      <c r="E3" s="142"/>
      <c r="F3" s="142"/>
      <c r="G3" s="8"/>
      <c r="H3" s="11" t="s">
        <v>355</v>
      </c>
      <c r="I3" s="8"/>
      <c r="J3" s="8"/>
      <c r="K3" s="11"/>
    </row>
    <row r="4" spans="1:11" ht="18" x14ac:dyDescent="0.35">
      <c r="A4" s="12"/>
      <c r="B4" s="8"/>
      <c r="C4" s="8"/>
      <c r="D4" s="8"/>
      <c r="E4" s="8"/>
      <c r="F4" s="8"/>
      <c r="G4" s="8"/>
      <c r="H4" s="8"/>
      <c r="I4" s="8"/>
      <c r="J4" s="8"/>
      <c r="K4" s="11"/>
    </row>
    <row r="5" spans="1:11" x14ac:dyDescent="0.25">
      <c r="A5" s="299" t="str">
        <f>'1. паспорт местоположение'!A5:C5</f>
        <v>Год раскрытия информации: 2024 год</v>
      </c>
      <c r="B5" s="299"/>
      <c r="C5" s="299"/>
      <c r="D5" s="299"/>
      <c r="E5" s="299"/>
      <c r="F5" s="299"/>
      <c r="G5" s="299"/>
      <c r="H5" s="299"/>
      <c r="I5" s="143"/>
      <c r="J5" s="143"/>
      <c r="K5" s="143"/>
    </row>
    <row r="6" spans="1:11" ht="18" x14ac:dyDescent="0.35">
      <c r="A6" s="12"/>
      <c r="B6" s="8"/>
      <c r="C6" s="8"/>
      <c r="D6" s="8"/>
      <c r="E6" s="8"/>
      <c r="F6" s="8"/>
      <c r="G6" s="8"/>
      <c r="H6" s="8"/>
      <c r="I6" s="8"/>
      <c r="J6" s="8"/>
      <c r="K6" s="11"/>
    </row>
    <row r="7" spans="1:11" ht="17.399999999999999" x14ac:dyDescent="0.25">
      <c r="A7" s="265" t="str">
        <f>'[2]1. паспорт местоположение'!A7:C7</f>
        <v xml:space="preserve">Паспорт инвестиционного проекта </v>
      </c>
      <c r="B7" s="265"/>
      <c r="C7" s="265"/>
      <c r="D7" s="265"/>
      <c r="E7" s="265"/>
      <c r="F7" s="265"/>
      <c r="G7" s="265"/>
      <c r="H7" s="265"/>
      <c r="I7" s="10"/>
      <c r="J7" s="10"/>
      <c r="K7" s="10"/>
    </row>
    <row r="8" spans="1:11" ht="17.399999999999999" x14ac:dyDescent="0.25">
      <c r="A8" s="129"/>
      <c r="B8" s="129"/>
      <c r="C8" s="129"/>
      <c r="D8" s="129"/>
      <c r="E8" s="129"/>
      <c r="F8" s="129"/>
      <c r="G8" s="129"/>
      <c r="H8" s="129"/>
      <c r="I8" s="129"/>
      <c r="J8" s="129"/>
      <c r="K8" s="129"/>
    </row>
    <row r="9" spans="1:11" ht="17.399999999999999" x14ac:dyDescent="0.25">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7"/>
      <c r="J9" s="7"/>
      <c r="K9" s="7"/>
    </row>
    <row r="10" spans="1:11" x14ac:dyDescent="0.25">
      <c r="A10" s="262" t="s">
        <v>9</v>
      </c>
      <c r="B10" s="262"/>
      <c r="C10" s="262"/>
      <c r="D10" s="262"/>
      <c r="E10" s="262"/>
      <c r="F10" s="262"/>
      <c r="G10" s="262"/>
      <c r="H10" s="262"/>
      <c r="I10" s="5"/>
      <c r="J10" s="5"/>
      <c r="K10" s="5"/>
    </row>
    <row r="11" spans="1:11" ht="17.399999999999999" x14ac:dyDescent="0.25">
      <c r="A11" s="129"/>
      <c r="B11" s="129"/>
      <c r="C11" s="129"/>
      <c r="D11" s="129"/>
      <c r="E11" s="129"/>
      <c r="F11" s="129"/>
      <c r="G11" s="129"/>
      <c r="H11" s="129"/>
      <c r="I11" s="129"/>
      <c r="J11" s="129"/>
      <c r="K11" s="129"/>
    </row>
    <row r="12" spans="1:11" ht="17.399999999999999" x14ac:dyDescent="0.25">
      <c r="A12" s="264" t="str">
        <f>'1. паспорт местоположение'!A12:C12</f>
        <v>K_KGK_01</v>
      </c>
      <c r="B12" s="264"/>
      <c r="C12" s="264"/>
      <c r="D12" s="264"/>
      <c r="E12" s="264"/>
      <c r="F12" s="264"/>
      <c r="G12" s="264"/>
      <c r="H12" s="264"/>
      <c r="I12" s="7"/>
      <c r="J12" s="7"/>
      <c r="K12" s="7"/>
    </row>
    <row r="13" spans="1:11" x14ac:dyDescent="0.25">
      <c r="A13" s="262" t="s">
        <v>8</v>
      </c>
      <c r="B13" s="262"/>
      <c r="C13" s="262"/>
      <c r="D13" s="262"/>
      <c r="E13" s="262"/>
      <c r="F13" s="262"/>
      <c r="G13" s="262"/>
      <c r="H13" s="262"/>
      <c r="I13" s="5"/>
      <c r="J13" s="5"/>
      <c r="K13" s="5"/>
    </row>
    <row r="14" spans="1:11" ht="18" x14ac:dyDescent="0.25">
      <c r="A14" s="4"/>
      <c r="B14" s="4"/>
      <c r="C14" s="4"/>
      <c r="D14" s="4"/>
      <c r="E14" s="4"/>
      <c r="F14" s="4"/>
      <c r="G14" s="4"/>
      <c r="H14" s="4"/>
      <c r="I14" s="4"/>
      <c r="J14" s="4"/>
      <c r="K14" s="4"/>
    </row>
    <row r="15" spans="1:11" ht="17.399999999999999" x14ac:dyDescent="0.25">
      <c r="A15" s="263" t="str">
        <f>'1. паспорт местоположение'!A15:C15</f>
        <v>Техническое перевооружение установки постоянного тока (инв. №36656)</v>
      </c>
      <c r="B15" s="263"/>
      <c r="C15" s="263"/>
      <c r="D15" s="263"/>
      <c r="E15" s="263"/>
      <c r="F15" s="263"/>
      <c r="G15" s="263"/>
      <c r="H15" s="263"/>
      <c r="I15" s="7"/>
      <c r="J15" s="7"/>
      <c r="K15" s="7"/>
    </row>
    <row r="16" spans="1:11" x14ac:dyDescent="0.25">
      <c r="A16" s="262" t="s">
        <v>7</v>
      </c>
      <c r="B16" s="262"/>
      <c r="C16" s="262"/>
      <c r="D16" s="262"/>
      <c r="E16" s="262"/>
      <c r="F16" s="262"/>
      <c r="G16" s="262"/>
      <c r="H16" s="262"/>
      <c r="I16" s="5"/>
      <c r="J16" s="5"/>
      <c r="K16" s="5"/>
    </row>
    <row r="17" spans="1:11" ht="18" x14ac:dyDescent="0.25">
      <c r="A17" s="4"/>
      <c r="B17" s="4"/>
      <c r="C17" s="4"/>
      <c r="D17" s="4"/>
      <c r="E17" s="4"/>
      <c r="F17" s="4"/>
      <c r="G17" s="4"/>
      <c r="H17" s="4"/>
      <c r="I17" s="4"/>
      <c r="J17" s="4"/>
      <c r="K17" s="4"/>
    </row>
    <row r="18" spans="1:11" ht="17.399999999999999" x14ac:dyDescent="0.25">
      <c r="A18" s="264" t="s">
        <v>507</v>
      </c>
      <c r="B18" s="264"/>
      <c r="C18" s="264"/>
      <c r="D18" s="264"/>
      <c r="E18" s="264"/>
      <c r="F18" s="264"/>
      <c r="G18" s="264"/>
      <c r="H18" s="264"/>
      <c r="I18" s="6"/>
      <c r="J18" s="6"/>
      <c r="K18" s="6"/>
    </row>
    <row r="19" spans="1:11" x14ac:dyDescent="0.25">
      <c r="A19" s="144"/>
    </row>
    <row r="20" spans="1:11" x14ac:dyDescent="0.25">
      <c r="A20" s="144"/>
    </row>
    <row r="21" spans="1:11" x14ac:dyDescent="0.25">
      <c r="A21" s="144"/>
    </row>
    <row r="22" spans="1:11" x14ac:dyDescent="0.25">
      <c r="A22" s="144"/>
    </row>
    <row r="24" spans="1:11" ht="16.2" thickBot="1" x14ac:dyDescent="0.3">
      <c r="A24" s="147" t="s">
        <v>354</v>
      </c>
      <c r="B24" s="148" t="s">
        <v>1</v>
      </c>
    </row>
    <row r="25" spans="1:11" ht="16.2" thickBot="1" x14ac:dyDescent="0.3">
      <c r="A25" s="149" t="s">
        <v>547</v>
      </c>
      <c r="B25" s="150">
        <f>'6.2. Паспорт фин осв ввод'!D30*1000000</f>
        <v>5916133.3300000001</v>
      </c>
      <c r="D25" s="146" t="s">
        <v>353</v>
      </c>
    </row>
    <row r="26" spans="1:11" ht="30.6" customHeight="1" x14ac:dyDescent="0.25">
      <c r="A26" s="151" t="s">
        <v>352</v>
      </c>
      <c r="B26" s="152">
        <v>0</v>
      </c>
      <c r="D26" s="302" t="s">
        <v>351</v>
      </c>
      <c r="E26" s="303"/>
      <c r="F26" s="304"/>
      <c r="G26" s="206" t="str">
        <f>IF(SUM(B89:K89)=0,"не окупается",SUM(B89:K89))</f>
        <v>не окупается</v>
      </c>
      <c r="H26" s="184"/>
    </row>
    <row r="27" spans="1:11" ht="30.6" customHeight="1" x14ac:dyDescent="0.25">
      <c r="A27" s="151" t="s">
        <v>350</v>
      </c>
      <c r="B27" s="152">
        <v>10</v>
      </c>
      <c r="D27" s="305" t="s">
        <v>349</v>
      </c>
      <c r="E27" s="306"/>
      <c r="F27" s="307"/>
      <c r="G27" s="207" t="str">
        <f>IF(SUM(B90:K90)=0,"не окупается",SUM(B90:K90))</f>
        <v>не окупается</v>
      </c>
      <c r="H27" s="184"/>
    </row>
    <row r="28" spans="1:11" ht="30.6" customHeight="1" thickBot="1" x14ac:dyDescent="0.3">
      <c r="A28" s="153" t="s">
        <v>348</v>
      </c>
      <c r="B28" s="154">
        <v>1</v>
      </c>
      <c r="D28" s="308" t="s">
        <v>347</v>
      </c>
      <c r="E28" s="309"/>
      <c r="F28" s="310"/>
      <c r="G28" s="208">
        <f>K87</f>
        <v>5378303.0272727273</v>
      </c>
      <c r="H28" s="185"/>
    </row>
    <row r="29" spans="1:11" ht="15.6" customHeight="1" x14ac:dyDescent="0.25">
      <c r="A29" s="149" t="s">
        <v>346</v>
      </c>
      <c r="B29" s="150">
        <v>0</v>
      </c>
      <c r="D29" s="300"/>
      <c r="E29" s="300"/>
      <c r="F29" s="186"/>
      <c r="G29" s="186"/>
      <c r="H29" s="186"/>
    </row>
    <row r="30" spans="1:11" ht="27.6" hidden="1" customHeight="1" x14ac:dyDescent="0.25">
      <c r="A30" s="151" t="s">
        <v>548</v>
      </c>
      <c r="B30" s="152">
        <v>1</v>
      </c>
    </row>
    <row r="31" spans="1:11" hidden="1" x14ac:dyDescent="0.25">
      <c r="A31" s="151" t="s">
        <v>345</v>
      </c>
      <c r="B31" s="152">
        <v>1</v>
      </c>
    </row>
    <row r="32" spans="1:11" hidden="1" x14ac:dyDescent="0.25">
      <c r="A32" s="151" t="s">
        <v>324</v>
      </c>
      <c r="B32" s="152"/>
    </row>
    <row r="33" spans="1:11" hidden="1" x14ac:dyDescent="0.25">
      <c r="A33" s="151" t="s">
        <v>344</v>
      </c>
      <c r="B33" s="152"/>
    </row>
    <row r="34" spans="1:11" hidden="1" x14ac:dyDescent="0.25">
      <c r="A34" s="151" t="s">
        <v>343</v>
      </c>
      <c r="B34" s="152"/>
    </row>
    <row r="35" spans="1:11" hidden="1" x14ac:dyDescent="0.25">
      <c r="A35" s="155"/>
      <c r="B35" s="152"/>
    </row>
    <row r="36" spans="1:11" ht="16.2" hidden="1" thickBot="1" x14ac:dyDescent="0.3">
      <c r="A36" s="153" t="s">
        <v>316</v>
      </c>
      <c r="B36" s="156">
        <f>20%*0</f>
        <v>0</v>
      </c>
    </row>
    <row r="37" spans="1:11" hidden="1" x14ac:dyDescent="0.25">
      <c r="A37" s="149" t="s">
        <v>549</v>
      </c>
      <c r="B37" s="150">
        <v>0</v>
      </c>
    </row>
    <row r="38" spans="1:11" hidden="1" x14ac:dyDescent="0.25">
      <c r="A38" s="151" t="s">
        <v>342</v>
      </c>
      <c r="B38" s="152"/>
    </row>
    <row r="39" spans="1:11" hidden="1" x14ac:dyDescent="0.25">
      <c r="A39" s="157" t="s">
        <v>341</v>
      </c>
      <c r="B39" s="158"/>
    </row>
    <row r="40" spans="1:11" hidden="1" x14ac:dyDescent="0.25">
      <c r="A40" s="159" t="s">
        <v>550</v>
      </c>
      <c r="B40" s="160">
        <v>1</v>
      </c>
    </row>
    <row r="41" spans="1:11" hidden="1" x14ac:dyDescent="0.25">
      <c r="A41" s="161" t="s">
        <v>340</v>
      </c>
      <c r="B41" s="162"/>
    </row>
    <row r="42" spans="1:11" hidden="1" x14ac:dyDescent="0.25">
      <c r="A42" s="161" t="s">
        <v>339</v>
      </c>
      <c r="B42" s="163"/>
    </row>
    <row r="43" spans="1:11" x14ac:dyDescent="0.25">
      <c r="A43" s="161" t="s">
        <v>338</v>
      </c>
      <c r="B43" s="163">
        <v>0</v>
      </c>
    </row>
    <row r="44" spans="1:11" x14ac:dyDescent="0.25">
      <c r="A44" s="161" t="s">
        <v>337</v>
      </c>
      <c r="B44" s="163">
        <v>0.1</v>
      </c>
    </row>
    <row r="45" spans="1:11" x14ac:dyDescent="0.25">
      <c r="A45" s="161" t="s">
        <v>336</v>
      </c>
      <c r="B45" s="163">
        <f>1-B43</f>
        <v>1</v>
      </c>
    </row>
    <row r="46" spans="1:11" ht="16.2" thickBot="1" x14ac:dyDescent="0.3">
      <c r="A46" s="164" t="s">
        <v>335</v>
      </c>
      <c r="B46" s="165">
        <f>B45*B44+B43*B42*(1-B36)</f>
        <v>0.1</v>
      </c>
      <c r="C46" s="166"/>
    </row>
    <row r="47" spans="1:11" x14ac:dyDescent="0.25">
      <c r="A47" s="209" t="s">
        <v>334</v>
      </c>
      <c r="B47" s="210">
        <f>B58</f>
        <v>1</v>
      </c>
      <c r="C47" s="211">
        <f t="shared" ref="C47:K47" si="0">C58</f>
        <v>2</v>
      </c>
      <c r="D47" s="210">
        <f t="shared" si="0"/>
        <v>3</v>
      </c>
      <c r="E47" s="211">
        <f t="shared" si="0"/>
        <v>4</v>
      </c>
      <c r="F47" s="210">
        <f t="shared" si="0"/>
        <v>5</v>
      </c>
      <c r="G47" s="211">
        <f t="shared" si="0"/>
        <v>6</v>
      </c>
      <c r="H47" s="210">
        <f t="shared" si="0"/>
        <v>7</v>
      </c>
      <c r="I47" s="211">
        <f t="shared" si="0"/>
        <v>8</v>
      </c>
      <c r="J47" s="210">
        <f t="shared" si="0"/>
        <v>9</v>
      </c>
      <c r="K47" s="211">
        <f t="shared" si="0"/>
        <v>10</v>
      </c>
    </row>
    <row r="48" spans="1:11" x14ac:dyDescent="0.25">
      <c r="A48" s="151" t="s">
        <v>333</v>
      </c>
      <c r="B48" s="212">
        <v>3.5999999999999997E-2</v>
      </c>
      <c r="C48" s="213">
        <v>3.9E-2</v>
      </c>
      <c r="D48" s="212">
        <v>0.04</v>
      </c>
      <c r="E48" s="213">
        <v>0.04</v>
      </c>
      <c r="F48" s="212">
        <v>0.04</v>
      </c>
      <c r="G48" s="213">
        <v>0.04</v>
      </c>
      <c r="H48" s="212">
        <v>0.04</v>
      </c>
      <c r="I48" s="213">
        <v>0.04</v>
      </c>
      <c r="J48" s="212">
        <v>0.04</v>
      </c>
      <c r="K48" s="213">
        <f>J48</f>
        <v>0.04</v>
      </c>
    </row>
    <row r="49" spans="1:11" x14ac:dyDescent="0.25">
      <c r="A49" s="151" t="s">
        <v>332</v>
      </c>
      <c r="B49" s="212">
        <f>B48</f>
        <v>3.5999999999999997E-2</v>
      </c>
      <c r="C49" s="213">
        <f>(B49+1)*(C48+1)-1</f>
        <v>7.6403999999999916E-2</v>
      </c>
      <c r="D49" s="212">
        <f t="shared" ref="D49:K49" si="1">(C49+1)*(D48+1)-1</f>
        <v>0.11946016000000004</v>
      </c>
      <c r="E49" s="213">
        <f t="shared" si="1"/>
        <v>0.16423856640000012</v>
      </c>
      <c r="F49" s="212">
        <f t="shared" si="1"/>
        <v>0.21080810905600011</v>
      </c>
      <c r="G49" s="213">
        <f t="shared" si="1"/>
        <v>0.2592404334182401</v>
      </c>
      <c r="H49" s="212">
        <f t="shared" si="1"/>
        <v>0.30961005075496972</v>
      </c>
      <c r="I49" s="213">
        <f t="shared" si="1"/>
        <v>0.36199445278516862</v>
      </c>
      <c r="J49" s="212">
        <f t="shared" si="1"/>
        <v>0.41647423089657543</v>
      </c>
      <c r="K49" s="213">
        <f t="shared" si="1"/>
        <v>0.47313320013243843</v>
      </c>
    </row>
    <row r="50" spans="1:11" ht="16.2" thickBot="1" x14ac:dyDescent="0.3">
      <c r="A50" s="153" t="s">
        <v>551</v>
      </c>
      <c r="B50" s="214">
        <f>B59</f>
        <v>5916133.3300000001</v>
      </c>
      <c r="C50" s="215">
        <f t="shared" ref="C50:K50" si="2">C59</f>
        <v>0</v>
      </c>
      <c r="D50" s="214">
        <f t="shared" si="2"/>
        <v>0</v>
      </c>
      <c r="E50" s="215">
        <f t="shared" si="2"/>
        <v>0</v>
      </c>
      <c r="F50" s="214">
        <f t="shared" si="2"/>
        <v>0</v>
      </c>
      <c r="G50" s="215">
        <f t="shared" si="2"/>
        <v>0</v>
      </c>
      <c r="H50" s="214">
        <f t="shared" si="2"/>
        <v>0</v>
      </c>
      <c r="I50" s="215">
        <f t="shared" si="2"/>
        <v>0</v>
      </c>
      <c r="J50" s="214">
        <f t="shared" si="2"/>
        <v>0</v>
      </c>
      <c r="K50" s="215">
        <f t="shared" si="2"/>
        <v>0</v>
      </c>
    </row>
    <row r="51" spans="1:11" ht="16.2" thickBot="1" x14ac:dyDescent="0.3"/>
    <row r="52" spans="1:11" x14ac:dyDescent="0.25">
      <c r="A52" s="216" t="s">
        <v>567</v>
      </c>
      <c r="B52" s="217">
        <f>B58</f>
        <v>1</v>
      </c>
      <c r="C52" s="218">
        <f t="shared" ref="C52:K52" si="3">C58</f>
        <v>2</v>
      </c>
      <c r="D52" s="217">
        <f t="shared" si="3"/>
        <v>3</v>
      </c>
      <c r="E52" s="218">
        <f t="shared" si="3"/>
        <v>4</v>
      </c>
      <c r="F52" s="217">
        <f t="shared" si="3"/>
        <v>5</v>
      </c>
      <c r="G52" s="218">
        <f t="shared" si="3"/>
        <v>6</v>
      </c>
      <c r="H52" s="217">
        <f t="shared" si="3"/>
        <v>7</v>
      </c>
      <c r="I52" s="218">
        <f t="shared" si="3"/>
        <v>8</v>
      </c>
      <c r="J52" s="217">
        <f t="shared" si="3"/>
        <v>9</v>
      </c>
      <c r="K52" s="218">
        <f t="shared" si="3"/>
        <v>10</v>
      </c>
    </row>
    <row r="53" spans="1:11" x14ac:dyDescent="0.25">
      <c r="A53" s="219" t="s">
        <v>331</v>
      </c>
      <c r="B53" s="220">
        <v>0</v>
      </c>
      <c r="C53" s="221">
        <f t="shared" ref="C53:K53" si="4">B53+B54-B55</f>
        <v>0</v>
      </c>
      <c r="D53" s="220">
        <f t="shared" si="4"/>
        <v>0</v>
      </c>
      <c r="E53" s="221">
        <f t="shared" si="4"/>
        <v>0</v>
      </c>
      <c r="F53" s="220">
        <f t="shared" si="4"/>
        <v>0</v>
      </c>
      <c r="G53" s="221">
        <f t="shared" si="4"/>
        <v>0</v>
      </c>
      <c r="H53" s="220">
        <f t="shared" si="4"/>
        <v>0</v>
      </c>
      <c r="I53" s="221">
        <f t="shared" si="4"/>
        <v>0</v>
      </c>
      <c r="J53" s="220">
        <f t="shared" si="4"/>
        <v>0</v>
      </c>
      <c r="K53" s="221">
        <f t="shared" si="4"/>
        <v>0</v>
      </c>
    </row>
    <row r="54" spans="1:11" hidden="1" x14ac:dyDescent="0.25">
      <c r="A54" s="219" t="s">
        <v>330</v>
      </c>
      <c r="B54" s="220">
        <v>0</v>
      </c>
      <c r="C54" s="221">
        <v>0</v>
      </c>
      <c r="D54" s="220">
        <v>0</v>
      </c>
      <c r="E54" s="221">
        <v>0</v>
      </c>
      <c r="F54" s="220">
        <v>0</v>
      </c>
      <c r="G54" s="221">
        <v>0</v>
      </c>
      <c r="H54" s="220">
        <v>0</v>
      </c>
      <c r="I54" s="221">
        <v>0</v>
      </c>
      <c r="J54" s="220">
        <v>0</v>
      </c>
      <c r="K54" s="221">
        <v>0</v>
      </c>
    </row>
    <row r="55" spans="1:11" ht="16.2" thickBot="1" x14ac:dyDescent="0.3">
      <c r="A55" s="222" t="s">
        <v>329</v>
      </c>
      <c r="B55" s="223">
        <v>0</v>
      </c>
      <c r="C55" s="224">
        <v>0</v>
      </c>
      <c r="D55" s="223">
        <v>0</v>
      </c>
      <c r="E55" s="224">
        <v>0</v>
      </c>
      <c r="F55" s="223">
        <v>0</v>
      </c>
      <c r="G55" s="224">
        <v>0</v>
      </c>
      <c r="H55" s="223">
        <v>0</v>
      </c>
      <c r="I55" s="224">
        <v>0</v>
      </c>
      <c r="J55" s="223">
        <v>0</v>
      </c>
      <c r="K55" s="224">
        <v>0</v>
      </c>
    </row>
    <row r="56" spans="1:11" ht="16.2" hidden="1" thickBot="1" x14ac:dyDescent="0.3">
      <c r="A56" s="225" t="s">
        <v>328</v>
      </c>
      <c r="B56" s="226">
        <f t="shared" ref="B56:K56" si="5">AVERAGE(SUM(B53:B54),(SUM(B53:B54)-B55))*$B$42</f>
        <v>0</v>
      </c>
      <c r="C56" s="226">
        <f t="shared" si="5"/>
        <v>0</v>
      </c>
      <c r="D56" s="226">
        <f t="shared" si="5"/>
        <v>0</v>
      </c>
      <c r="E56" s="226">
        <f t="shared" si="5"/>
        <v>0</v>
      </c>
      <c r="F56" s="226">
        <f t="shared" si="5"/>
        <v>0</v>
      </c>
      <c r="G56" s="226">
        <f t="shared" si="5"/>
        <v>0</v>
      </c>
      <c r="H56" s="226">
        <f t="shared" si="5"/>
        <v>0</v>
      </c>
      <c r="I56" s="226">
        <f t="shared" si="5"/>
        <v>0</v>
      </c>
      <c r="J56" s="226">
        <f t="shared" si="5"/>
        <v>0</v>
      </c>
      <c r="K56" s="226">
        <f t="shared" si="5"/>
        <v>0</v>
      </c>
    </row>
    <row r="57" spans="1:11" s="169" customFormat="1" ht="16.2" thickBot="1" x14ac:dyDescent="0.3">
      <c r="A57" s="167"/>
      <c r="B57" s="168"/>
      <c r="C57" s="168"/>
      <c r="D57" s="168"/>
      <c r="E57" s="168"/>
      <c r="F57" s="168"/>
      <c r="G57" s="168"/>
      <c r="H57" s="168"/>
      <c r="I57" s="168"/>
      <c r="J57" s="168"/>
      <c r="K57" s="168"/>
    </row>
    <row r="58" spans="1:11" x14ac:dyDescent="0.25">
      <c r="A58" s="216" t="s">
        <v>552</v>
      </c>
      <c r="B58" s="217">
        <v>1</v>
      </c>
      <c r="C58" s="218">
        <f>B58+1</f>
        <v>2</v>
      </c>
      <c r="D58" s="217">
        <f t="shared" ref="D58:K58" si="6">C58+1</f>
        <v>3</v>
      </c>
      <c r="E58" s="218">
        <f t="shared" si="6"/>
        <v>4</v>
      </c>
      <c r="F58" s="217">
        <f t="shared" si="6"/>
        <v>5</v>
      </c>
      <c r="G58" s="218">
        <f t="shared" si="6"/>
        <v>6</v>
      </c>
      <c r="H58" s="217">
        <f t="shared" si="6"/>
        <v>7</v>
      </c>
      <c r="I58" s="218">
        <f t="shared" si="6"/>
        <v>8</v>
      </c>
      <c r="J58" s="217">
        <f t="shared" si="6"/>
        <v>9</v>
      </c>
      <c r="K58" s="218">
        <f t="shared" si="6"/>
        <v>10</v>
      </c>
    </row>
    <row r="59" spans="1:11" ht="13.8" x14ac:dyDescent="0.25">
      <c r="A59" s="227" t="s">
        <v>327</v>
      </c>
      <c r="B59" s="228">
        <f>B25</f>
        <v>5916133.3300000001</v>
      </c>
      <c r="C59" s="229"/>
      <c r="D59" s="228"/>
      <c r="E59" s="229"/>
      <c r="F59" s="228"/>
      <c r="G59" s="229"/>
      <c r="H59" s="228"/>
      <c r="I59" s="229"/>
      <c r="J59" s="228"/>
      <c r="K59" s="229"/>
    </row>
    <row r="60" spans="1:11" x14ac:dyDescent="0.25">
      <c r="A60" s="219" t="s">
        <v>326</v>
      </c>
      <c r="B60" s="220">
        <f t="shared" ref="B60:K60" si="7">SUM(B61:B65)</f>
        <v>0</v>
      </c>
      <c r="C60" s="221">
        <f t="shared" si="7"/>
        <v>0</v>
      </c>
      <c r="D60" s="220">
        <f>SUM(D61:D65)</f>
        <v>0</v>
      </c>
      <c r="E60" s="221">
        <f t="shared" si="7"/>
        <v>0</v>
      </c>
      <c r="F60" s="220">
        <f t="shared" si="7"/>
        <v>0</v>
      </c>
      <c r="G60" s="221">
        <f t="shared" si="7"/>
        <v>0</v>
      </c>
      <c r="H60" s="220">
        <f t="shared" si="7"/>
        <v>0</v>
      </c>
      <c r="I60" s="221">
        <f t="shared" si="7"/>
        <v>0</v>
      </c>
      <c r="J60" s="220">
        <f t="shared" si="7"/>
        <v>0</v>
      </c>
      <c r="K60" s="221">
        <f t="shared" si="7"/>
        <v>0</v>
      </c>
    </row>
    <row r="61" spans="1:11" x14ac:dyDescent="0.25">
      <c r="A61" s="230" t="s">
        <v>325</v>
      </c>
      <c r="B61" s="220">
        <v>0</v>
      </c>
      <c r="C61" s="221">
        <v>0</v>
      </c>
      <c r="D61" s="220">
        <v>0</v>
      </c>
      <c r="E61" s="221">
        <v>0</v>
      </c>
      <c r="F61" s="220">
        <v>0</v>
      </c>
      <c r="G61" s="221">
        <v>0</v>
      </c>
      <c r="H61" s="220">
        <v>0</v>
      </c>
      <c r="I61" s="221">
        <v>0</v>
      </c>
      <c r="J61" s="220">
        <v>0</v>
      </c>
      <c r="K61" s="221">
        <v>0</v>
      </c>
    </row>
    <row r="62" spans="1:11" x14ac:dyDescent="0.25">
      <c r="A62" s="230" t="s">
        <v>565</v>
      </c>
      <c r="B62" s="220">
        <v>0</v>
      </c>
      <c r="C62" s="221">
        <v>0</v>
      </c>
      <c r="D62" s="220">
        <v>0</v>
      </c>
      <c r="E62" s="221">
        <v>0</v>
      </c>
      <c r="F62" s="220">
        <v>0</v>
      </c>
      <c r="G62" s="221">
        <v>0</v>
      </c>
      <c r="H62" s="220">
        <v>0</v>
      </c>
      <c r="I62" s="221">
        <v>0</v>
      </c>
      <c r="J62" s="220">
        <v>0</v>
      </c>
      <c r="K62" s="221">
        <v>0</v>
      </c>
    </row>
    <row r="63" spans="1:11" x14ac:dyDescent="0.25">
      <c r="A63" s="230" t="s">
        <v>566</v>
      </c>
      <c r="B63" s="220">
        <v>0</v>
      </c>
      <c r="C63" s="221">
        <v>0</v>
      </c>
      <c r="D63" s="220">
        <v>0</v>
      </c>
      <c r="E63" s="221">
        <v>0</v>
      </c>
      <c r="F63" s="220">
        <v>0</v>
      </c>
      <c r="G63" s="221">
        <v>0</v>
      </c>
      <c r="H63" s="220">
        <v>0</v>
      </c>
      <c r="I63" s="221">
        <v>0</v>
      </c>
      <c r="J63" s="220">
        <v>0</v>
      </c>
      <c r="K63" s="221">
        <v>0</v>
      </c>
    </row>
    <row r="64" spans="1:11" x14ac:dyDescent="0.25">
      <c r="A64" s="230" t="s">
        <v>324</v>
      </c>
      <c r="B64" s="220">
        <v>0</v>
      </c>
      <c r="C64" s="221">
        <v>0</v>
      </c>
      <c r="D64" s="220">
        <v>0</v>
      </c>
      <c r="E64" s="221">
        <v>0</v>
      </c>
      <c r="F64" s="220">
        <v>0</v>
      </c>
      <c r="G64" s="221">
        <v>0</v>
      </c>
      <c r="H64" s="220">
        <v>0</v>
      </c>
      <c r="I64" s="221">
        <v>0</v>
      </c>
      <c r="J64" s="220">
        <v>0</v>
      </c>
      <c r="K64" s="221">
        <v>0</v>
      </c>
    </row>
    <row r="65" spans="1:11" ht="31.2" x14ac:dyDescent="0.25">
      <c r="A65" s="230" t="s">
        <v>553</v>
      </c>
      <c r="B65" s="220">
        <v>0</v>
      </c>
      <c r="C65" s="221">
        <v>0</v>
      </c>
      <c r="D65" s="220">
        <v>0</v>
      </c>
      <c r="E65" s="221">
        <v>0</v>
      </c>
      <c r="F65" s="220">
        <v>0</v>
      </c>
      <c r="G65" s="221">
        <v>0</v>
      </c>
      <c r="H65" s="220">
        <v>0</v>
      </c>
      <c r="I65" s="221">
        <v>0</v>
      </c>
      <c r="J65" s="220">
        <v>0</v>
      </c>
      <c r="K65" s="221">
        <v>0</v>
      </c>
    </row>
    <row r="66" spans="1:11" ht="27.6" x14ac:dyDescent="0.25">
      <c r="A66" s="231" t="s">
        <v>323</v>
      </c>
      <c r="B66" s="228">
        <f>B59-B60</f>
        <v>5916133.3300000001</v>
      </c>
      <c r="C66" s="229">
        <f t="shared" ref="C66:K66" si="8">C59-C60</f>
        <v>0</v>
      </c>
      <c r="D66" s="228">
        <f t="shared" si="8"/>
        <v>0</v>
      </c>
      <c r="E66" s="229">
        <f t="shared" si="8"/>
        <v>0</v>
      </c>
      <c r="F66" s="228">
        <f t="shared" si="8"/>
        <v>0</v>
      </c>
      <c r="G66" s="229">
        <f t="shared" si="8"/>
        <v>0</v>
      </c>
      <c r="H66" s="228">
        <f t="shared" si="8"/>
        <v>0</v>
      </c>
      <c r="I66" s="229">
        <f t="shared" si="8"/>
        <v>0</v>
      </c>
      <c r="J66" s="228">
        <f t="shared" si="8"/>
        <v>0</v>
      </c>
      <c r="K66" s="229">
        <f t="shared" si="8"/>
        <v>0</v>
      </c>
    </row>
    <row r="67" spans="1:11" x14ac:dyDescent="0.25">
      <c r="A67" s="230" t="s">
        <v>318</v>
      </c>
      <c r="B67" s="220">
        <f>B59</f>
        <v>5916133.3300000001</v>
      </c>
      <c r="C67" s="221">
        <f t="shared" ref="C67:K67" si="9">C59</f>
        <v>0</v>
      </c>
      <c r="D67" s="220">
        <f t="shared" si="9"/>
        <v>0</v>
      </c>
      <c r="E67" s="221">
        <f t="shared" si="9"/>
        <v>0</v>
      </c>
      <c r="F67" s="220">
        <f t="shared" si="9"/>
        <v>0</v>
      </c>
      <c r="G67" s="221">
        <f t="shared" si="9"/>
        <v>0</v>
      </c>
      <c r="H67" s="220">
        <f t="shared" si="9"/>
        <v>0</v>
      </c>
      <c r="I67" s="221">
        <f t="shared" si="9"/>
        <v>0</v>
      </c>
      <c r="J67" s="220">
        <f t="shared" si="9"/>
        <v>0</v>
      </c>
      <c r="K67" s="221">
        <f t="shared" si="9"/>
        <v>0</v>
      </c>
    </row>
    <row r="68" spans="1:11" ht="27.6" x14ac:dyDescent="0.25">
      <c r="A68" s="231" t="s">
        <v>319</v>
      </c>
      <c r="B68" s="228">
        <f>B66-B67</f>
        <v>0</v>
      </c>
      <c r="C68" s="229">
        <f t="shared" ref="C68:K68" si="10">C66-C67</f>
        <v>0</v>
      </c>
      <c r="D68" s="228">
        <f t="shared" si="10"/>
        <v>0</v>
      </c>
      <c r="E68" s="229">
        <f t="shared" si="10"/>
        <v>0</v>
      </c>
      <c r="F68" s="228">
        <f t="shared" si="10"/>
        <v>0</v>
      </c>
      <c r="G68" s="229">
        <f t="shared" si="10"/>
        <v>0</v>
      </c>
      <c r="H68" s="228">
        <f t="shared" si="10"/>
        <v>0</v>
      </c>
      <c r="I68" s="229">
        <f t="shared" si="10"/>
        <v>0</v>
      </c>
      <c r="J68" s="228">
        <f t="shared" si="10"/>
        <v>0</v>
      </c>
      <c r="K68" s="229">
        <f t="shared" si="10"/>
        <v>0</v>
      </c>
    </row>
    <row r="69" spans="1:11" hidden="1" x14ac:dyDescent="0.25">
      <c r="A69" s="230" t="s">
        <v>317</v>
      </c>
      <c r="B69" s="220">
        <f t="shared" ref="B69:K69" si="11">-B56</f>
        <v>0</v>
      </c>
      <c r="C69" s="221">
        <f t="shared" si="11"/>
        <v>0</v>
      </c>
      <c r="D69" s="220">
        <f t="shared" si="11"/>
        <v>0</v>
      </c>
      <c r="E69" s="221">
        <f t="shared" si="11"/>
        <v>0</v>
      </c>
      <c r="F69" s="220">
        <f t="shared" si="11"/>
        <v>0</v>
      </c>
      <c r="G69" s="221">
        <f t="shared" si="11"/>
        <v>0</v>
      </c>
      <c r="H69" s="220">
        <f t="shared" si="11"/>
        <v>0</v>
      </c>
      <c r="I69" s="221">
        <f t="shared" si="11"/>
        <v>0</v>
      </c>
      <c r="J69" s="220">
        <f t="shared" si="11"/>
        <v>0</v>
      </c>
      <c r="K69" s="221">
        <f t="shared" si="11"/>
        <v>0</v>
      </c>
    </row>
    <row r="70" spans="1:11" ht="13.8" x14ac:dyDescent="0.25">
      <c r="A70" s="231" t="s">
        <v>322</v>
      </c>
      <c r="B70" s="228">
        <f t="shared" ref="B70:K70" si="12">B68+B69</f>
        <v>0</v>
      </c>
      <c r="C70" s="229">
        <f t="shared" si="12"/>
        <v>0</v>
      </c>
      <c r="D70" s="228">
        <f t="shared" si="12"/>
        <v>0</v>
      </c>
      <c r="E70" s="229">
        <f t="shared" si="12"/>
        <v>0</v>
      </c>
      <c r="F70" s="228">
        <f t="shared" si="12"/>
        <v>0</v>
      </c>
      <c r="G70" s="229">
        <f t="shared" si="12"/>
        <v>0</v>
      </c>
      <c r="H70" s="228">
        <f t="shared" si="12"/>
        <v>0</v>
      </c>
      <c r="I70" s="229">
        <f t="shared" si="12"/>
        <v>0</v>
      </c>
      <c r="J70" s="228">
        <f t="shared" si="12"/>
        <v>0</v>
      </c>
      <c r="K70" s="229">
        <f t="shared" si="12"/>
        <v>0</v>
      </c>
    </row>
    <row r="71" spans="1:11" hidden="1" x14ac:dyDescent="0.25">
      <c r="A71" s="230" t="s">
        <v>316</v>
      </c>
      <c r="B71" s="220">
        <f t="shared" ref="B71:K71" si="13">-B70*$B$36</f>
        <v>0</v>
      </c>
      <c r="C71" s="221">
        <f t="shared" si="13"/>
        <v>0</v>
      </c>
      <c r="D71" s="220">
        <f t="shared" si="13"/>
        <v>0</v>
      </c>
      <c r="E71" s="221">
        <f t="shared" si="13"/>
        <v>0</v>
      </c>
      <c r="F71" s="220">
        <f t="shared" si="13"/>
        <v>0</v>
      </c>
      <c r="G71" s="221">
        <f t="shared" si="13"/>
        <v>0</v>
      </c>
      <c r="H71" s="220">
        <f t="shared" si="13"/>
        <v>0</v>
      </c>
      <c r="I71" s="221">
        <f t="shared" si="13"/>
        <v>0</v>
      </c>
      <c r="J71" s="220">
        <f t="shared" si="13"/>
        <v>0</v>
      </c>
      <c r="K71" s="221">
        <f t="shared" si="13"/>
        <v>0</v>
      </c>
    </row>
    <row r="72" spans="1:11" ht="14.4" thickBot="1" x14ac:dyDescent="0.3">
      <c r="A72" s="232" t="s">
        <v>321</v>
      </c>
      <c r="B72" s="233">
        <f t="shared" ref="B72:K72" si="14">B70+B71</f>
        <v>0</v>
      </c>
      <c r="C72" s="234">
        <f t="shared" si="14"/>
        <v>0</v>
      </c>
      <c r="D72" s="233">
        <f t="shared" si="14"/>
        <v>0</v>
      </c>
      <c r="E72" s="234">
        <f t="shared" si="14"/>
        <v>0</v>
      </c>
      <c r="F72" s="233">
        <f t="shared" si="14"/>
        <v>0</v>
      </c>
      <c r="G72" s="234">
        <f t="shared" si="14"/>
        <v>0</v>
      </c>
      <c r="H72" s="233">
        <f t="shared" si="14"/>
        <v>0</v>
      </c>
      <c r="I72" s="234">
        <f t="shared" si="14"/>
        <v>0</v>
      </c>
      <c r="J72" s="233">
        <f t="shared" si="14"/>
        <v>0</v>
      </c>
      <c r="K72" s="234">
        <f t="shared" si="14"/>
        <v>0</v>
      </c>
    </row>
    <row r="73" spans="1:11" s="169" customFormat="1" ht="16.2" thickBot="1" x14ac:dyDescent="0.3">
      <c r="A73" s="167"/>
      <c r="B73" s="255">
        <f>AVERAGE(A74:B74)</f>
        <v>1</v>
      </c>
      <c r="C73" s="255">
        <f>AVERAGE(B74:C74)</f>
        <v>1.5</v>
      </c>
      <c r="D73" s="255">
        <f t="shared" ref="D73:K73" si="15">AVERAGE(C74:D74)</f>
        <v>2.5</v>
      </c>
      <c r="E73" s="255">
        <f t="shared" si="15"/>
        <v>3.5</v>
      </c>
      <c r="F73" s="255">
        <f t="shared" si="15"/>
        <v>4.5</v>
      </c>
      <c r="G73" s="255">
        <f t="shared" si="15"/>
        <v>5.5</v>
      </c>
      <c r="H73" s="255">
        <f t="shared" si="15"/>
        <v>6.5</v>
      </c>
      <c r="I73" s="255">
        <f t="shared" si="15"/>
        <v>7.5</v>
      </c>
      <c r="J73" s="255">
        <f t="shared" si="15"/>
        <v>8.5</v>
      </c>
      <c r="K73" s="255">
        <f t="shared" si="15"/>
        <v>9.5</v>
      </c>
    </row>
    <row r="74" spans="1:11" x14ac:dyDescent="0.25">
      <c r="A74" s="216" t="s">
        <v>320</v>
      </c>
      <c r="B74" s="217">
        <f t="shared" ref="B74:K74" si="16">B58</f>
        <v>1</v>
      </c>
      <c r="C74" s="218">
        <f t="shared" si="16"/>
        <v>2</v>
      </c>
      <c r="D74" s="217">
        <f t="shared" si="16"/>
        <v>3</v>
      </c>
      <c r="E74" s="218">
        <f t="shared" si="16"/>
        <v>4</v>
      </c>
      <c r="F74" s="217">
        <f t="shared" si="16"/>
        <v>5</v>
      </c>
      <c r="G74" s="218">
        <f t="shared" si="16"/>
        <v>6</v>
      </c>
      <c r="H74" s="217">
        <f t="shared" si="16"/>
        <v>7</v>
      </c>
      <c r="I74" s="218">
        <f t="shared" si="16"/>
        <v>8</v>
      </c>
      <c r="J74" s="217">
        <f t="shared" si="16"/>
        <v>9</v>
      </c>
      <c r="K74" s="218">
        <f t="shared" si="16"/>
        <v>10</v>
      </c>
    </row>
    <row r="75" spans="1:11" ht="27.6" x14ac:dyDescent="0.25">
      <c r="A75" s="227" t="s">
        <v>319</v>
      </c>
      <c r="B75" s="228">
        <f t="shared" ref="B75:K75" si="17">B68</f>
        <v>0</v>
      </c>
      <c r="C75" s="229">
        <f t="shared" si="17"/>
        <v>0</v>
      </c>
      <c r="D75" s="228">
        <f>D68</f>
        <v>0</v>
      </c>
      <c r="E75" s="229">
        <f t="shared" si="17"/>
        <v>0</v>
      </c>
      <c r="F75" s="228">
        <f t="shared" si="17"/>
        <v>0</v>
      </c>
      <c r="G75" s="229">
        <f t="shared" si="17"/>
        <v>0</v>
      </c>
      <c r="H75" s="228">
        <f t="shared" si="17"/>
        <v>0</v>
      </c>
      <c r="I75" s="229">
        <f t="shared" si="17"/>
        <v>0</v>
      </c>
      <c r="J75" s="228">
        <f t="shared" si="17"/>
        <v>0</v>
      </c>
      <c r="K75" s="229">
        <f t="shared" si="17"/>
        <v>0</v>
      </c>
    </row>
    <row r="76" spans="1:11" x14ac:dyDescent="0.25">
      <c r="A76" s="230" t="s">
        <v>318</v>
      </c>
      <c r="B76" s="220">
        <f>B67</f>
        <v>5916133.3300000001</v>
      </c>
      <c r="C76" s="221">
        <f t="shared" ref="C76:K76" si="18">C67</f>
        <v>0</v>
      </c>
      <c r="D76" s="220">
        <f t="shared" si="18"/>
        <v>0</v>
      </c>
      <c r="E76" s="221">
        <f t="shared" si="18"/>
        <v>0</v>
      </c>
      <c r="F76" s="220">
        <f t="shared" si="18"/>
        <v>0</v>
      </c>
      <c r="G76" s="221">
        <f t="shared" si="18"/>
        <v>0</v>
      </c>
      <c r="H76" s="220">
        <f t="shared" si="18"/>
        <v>0</v>
      </c>
      <c r="I76" s="221">
        <f t="shared" si="18"/>
        <v>0</v>
      </c>
      <c r="J76" s="220">
        <f t="shared" si="18"/>
        <v>0</v>
      </c>
      <c r="K76" s="221">
        <f t="shared" si="18"/>
        <v>0</v>
      </c>
    </row>
    <row r="77" spans="1:11" hidden="1" x14ac:dyDescent="0.25">
      <c r="A77" s="230" t="s">
        <v>317</v>
      </c>
      <c r="B77" s="220">
        <f t="shared" ref="B77:K77" si="19">B69</f>
        <v>0</v>
      </c>
      <c r="C77" s="221">
        <f t="shared" si="19"/>
        <v>0</v>
      </c>
      <c r="D77" s="220">
        <f t="shared" si="19"/>
        <v>0</v>
      </c>
      <c r="E77" s="221">
        <f t="shared" si="19"/>
        <v>0</v>
      </c>
      <c r="F77" s="220">
        <f t="shared" si="19"/>
        <v>0</v>
      </c>
      <c r="G77" s="221">
        <f t="shared" si="19"/>
        <v>0</v>
      </c>
      <c r="H77" s="220">
        <f t="shared" si="19"/>
        <v>0</v>
      </c>
      <c r="I77" s="221">
        <f t="shared" si="19"/>
        <v>0</v>
      </c>
      <c r="J77" s="220">
        <f t="shared" si="19"/>
        <v>0</v>
      </c>
      <c r="K77" s="221">
        <f t="shared" si="19"/>
        <v>0</v>
      </c>
    </row>
    <row r="78" spans="1:11" hidden="1" x14ac:dyDescent="0.25">
      <c r="A78" s="230" t="s">
        <v>316</v>
      </c>
      <c r="B78" s="220"/>
      <c r="C78" s="221"/>
      <c r="D78" s="220"/>
      <c r="E78" s="221"/>
      <c r="F78" s="220"/>
      <c r="G78" s="221"/>
      <c r="H78" s="220"/>
      <c r="I78" s="221"/>
      <c r="J78" s="220"/>
      <c r="K78" s="221"/>
    </row>
    <row r="79" spans="1:11" hidden="1" x14ac:dyDescent="0.25">
      <c r="A79" s="230" t="s">
        <v>315</v>
      </c>
      <c r="B79" s="220"/>
      <c r="C79" s="221"/>
      <c r="D79" s="220"/>
      <c r="E79" s="221"/>
      <c r="F79" s="220"/>
      <c r="G79" s="221"/>
      <c r="H79" s="220"/>
      <c r="I79" s="221"/>
      <c r="J79" s="220"/>
      <c r="K79" s="221"/>
    </row>
    <row r="80" spans="1:11" x14ac:dyDescent="0.25">
      <c r="A80" s="230" t="s">
        <v>314</v>
      </c>
      <c r="B80" s="220">
        <f>-B59*(B39)</f>
        <v>0</v>
      </c>
      <c r="C80" s="221">
        <f t="shared" ref="C80:K80" si="20">-(C59-B59)*$B$39</f>
        <v>0</v>
      </c>
      <c r="D80" s="220">
        <f t="shared" si="20"/>
        <v>0</v>
      </c>
      <c r="E80" s="221">
        <f t="shared" si="20"/>
        <v>0</v>
      </c>
      <c r="F80" s="220">
        <f t="shared" si="20"/>
        <v>0</v>
      </c>
      <c r="G80" s="221">
        <f t="shared" si="20"/>
        <v>0</v>
      </c>
      <c r="H80" s="220">
        <f t="shared" si="20"/>
        <v>0</v>
      </c>
      <c r="I80" s="221">
        <f t="shared" si="20"/>
        <v>0</v>
      </c>
      <c r="J80" s="220">
        <f t="shared" si="20"/>
        <v>0</v>
      </c>
      <c r="K80" s="221">
        <f t="shared" si="20"/>
        <v>0</v>
      </c>
    </row>
    <row r="81" spans="1:11" hidden="1" x14ac:dyDescent="0.25">
      <c r="A81" s="230" t="s">
        <v>554</v>
      </c>
      <c r="B81" s="220"/>
      <c r="C81" s="221"/>
      <c r="D81" s="220"/>
      <c r="E81" s="221"/>
      <c r="F81" s="220"/>
      <c r="G81" s="221"/>
      <c r="H81" s="220"/>
      <c r="I81" s="221"/>
      <c r="J81" s="220"/>
      <c r="K81" s="221"/>
    </row>
    <row r="82" spans="1:11" x14ac:dyDescent="0.25">
      <c r="A82" s="230" t="s">
        <v>313</v>
      </c>
      <c r="B82" s="220">
        <f>B54-B55</f>
        <v>0</v>
      </c>
      <c r="C82" s="221">
        <f t="shared" ref="C82:K82" si="21">C54-C55</f>
        <v>0</v>
      </c>
      <c r="D82" s="220">
        <f t="shared" si="21"/>
        <v>0</v>
      </c>
      <c r="E82" s="221">
        <f t="shared" si="21"/>
        <v>0</v>
      </c>
      <c r="F82" s="220">
        <f t="shared" si="21"/>
        <v>0</v>
      </c>
      <c r="G82" s="221">
        <f t="shared" si="21"/>
        <v>0</v>
      </c>
      <c r="H82" s="220">
        <f t="shared" si="21"/>
        <v>0</v>
      </c>
      <c r="I82" s="221">
        <f t="shared" si="21"/>
        <v>0</v>
      </c>
      <c r="J82" s="220">
        <f t="shared" si="21"/>
        <v>0</v>
      </c>
      <c r="K82" s="221">
        <f t="shared" si="21"/>
        <v>0</v>
      </c>
    </row>
    <row r="83" spans="1:11" ht="13.8" x14ac:dyDescent="0.25">
      <c r="A83" s="231" t="s">
        <v>312</v>
      </c>
      <c r="B83" s="228">
        <f>SUM(B75:B82)</f>
        <v>5916133.3300000001</v>
      </c>
      <c r="C83" s="229">
        <f t="shared" ref="C83:K83" si="22">SUM(C75:C82)</f>
        <v>0</v>
      </c>
      <c r="D83" s="228">
        <f t="shared" si="22"/>
        <v>0</v>
      </c>
      <c r="E83" s="229">
        <f t="shared" si="22"/>
        <v>0</v>
      </c>
      <c r="F83" s="228">
        <f t="shared" si="22"/>
        <v>0</v>
      </c>
      <c r="G83" s="229">
        <f t="shared" si="22"/>
        <v>0</v>
      </c>
      <c r="H83" s="228">
        <f t="shared" si="22"/>
        <v>0</v>
      </c>
      <c r="I83" s="229">
        <f t="shared" si="22"/>
        <v>0</v>
      </c>
      <c r="J83" s="228">
        <f t="shared" si="22"/>
        <v>0</v>
      </c>
      <c r="K83" s="229">
        <f t="shared" si="22"/>
        <v>0</v>
      </c>
    </row>
    <row r="84" spans="1:11" ht="13.8" x14ac:dyDescent="0.25">
      <c r="A84" s="231" t="s">
        <v>311</v>
      </c>
      <c r="B84" s="228">
        <f>SUM($B$83:B83)</f>
        <v>5916133.3300000001</v>
      </c>
      <c r="C84" s="229">
        <f>SUM($B$83:C83)</f>
        <v>5916133.3300000001</v>
      </c>
      <c r="D84" s="228">
        <f>SUM($B$83:D83)</f>
        <v>5916133.3300000001</v>
      </c>
      <c r="E84" s="229">
        <f>SUM($B$83:E83)</f>
        <v>5916133.3300000001</v>
      </c>
      <c r="F84" s="228">
        <f>SUM($B$83:F83)</f>
        <v>5916133.3300000001</v>
      </c>
      <c r="G84" s="229">
        <f>SUM($B$83:G83)</f>
        <v>5916133.3300000001</v>
      </c>
      <c r="H84" s="228">
        <f>SUM($B$83:H83)</f>
        <v>5916133.3300000001</v>
      </c>
      <c r="I84" s="229">
        <f>SUM($B$83:I83)</f>
        <v>5916133.3300000001</v>
      </c>
      <c r="J84" s="228">
        <f>SUM($B$83:J83)</f>
        <v>5916133.3300000001</v>
      </c>
      <c r="K84" s="229">
        <f>SUM($B$83:K83)</f>
        <v>5916133.3300000001</v>
      </c>
    </row>
    <row r="85" spans="1:11" x14ac:dyDescent="0.25">
      <c r="A85" s="230" t="s">
        <v>555</v>
      </c>
      <c r="B85" s="235">
        <f t="shared" ref="B85:K85" si="23">1/POWER((1+$B$44),B73)</f>
        <v>0.90909090909090906</v>
      </c>
      <c r="C85" s="236">
        <f t="shared" si="23"/>
        <v>0.86678417204144742</v>
      </c>
      <c r="D85" s="235">
        <f t="shared" si="23"/>
        <v>0.78798561094677033</v>
      </c>
      <c r="E85" s="236">
        <f t="shared" si="23"/>
        <v>0.71635055540615489</v>
      </c>
      <c r="F85" s="235">
        <f t="shared" si="23"/>
        <v>0.65122777764195883</v>
      </c>
      <c r="G85" s="236">
        <f t="shared" si="23"/>
        <v>0.59202525240178083</v>
      </c>
      <c r="H85" s="235">
        <f t="shared" si="23"/>
        <v>0.53820477491070973</v>
      </c>
      <c r="I85" s="236">
        <f t="shared" si="23"/>
        <v>0.48927706810064514</v>
      </c>
      <c r="J85" s="235">
        <f t="shared" si="23"/>
        <v>0.44479733463695009</v>
      </c>
      <c r="K85" s="236">
        <f t="shared" si="23"/>
        <v>0.4043612133063183</v>
      </c>
    </row>
    <row r="86" spans="1:11" ht="13.8" x14ac:dyDescent="0.25">
      <c r="A86" s="227" t="s">
        <v>310</v>
      </c>
      <c r="B86" s="228">
        <f>B83*B85</f>
        <v>5378303.0272727273</v>
      </c>
      <c r="C86" s="229">
        <f>C83*C85</f>
        <v>0</v>
      </c>
      <c r="D86" s="228">
        <f t="shared" ref="D86:K86" si="24">D83*D85</f>
        <v>0</v>
      </c>
      <c r="E86" s="229">
        <f t="shared" si="24"/>
        <v>0</v>
      </c>
      <c r="F86" s="228">
        <f t="shared" si="24"/>
        <v>0</v>
      </c>
      <c r="G86" s="229">
        <f t="shared" si="24"/>
        <v>0</v>
      </c>
      <c r="H86" s="228">
        <f t="shared" si="24"/>
        <v>0</v>
      </c>
      <c r="I86" s="229">
        <f t="shared" si="24"/>
        <v>0</v>
      </c>
      <c r="J86" s="228">
        <f t="shared" si="24"/>
        <v>0</v>
      </c>
      <c r="K86" s="229">
        <f t="shared" si="24"/>
        <v>0</v>
      </c>
    </row>
    <row r="87" spans="1:11" ht="13.8" x14ac:dyDescent="0.25">
      <c r="A87" s="227" t="s">
        <v>309</v>
      </c>
      <c r="B87" s="228">
        <f>SUM($B$86:B86)</f>
        <v>5378303.0272727273</v>
      </c>
      <c r="C87" s="229">
        <f>SUM($B$86:C86)</f>
        <v>5378303.0272727273</v>
      </c>
      <c r="D87" s="228">
        <f>SUM($B$86:D86)</f>
        <v>5378303.0272727273</v>
      </c>
      <c r="E87" s="229">
        <f>SUM($B$86:E86)</f>
        <v>5378303.0272727273</v>
      </c>
      <c r="F87" s="228">
        <f>SUM($B$86:F86)</f>
        <v>5378303.0272727273</v>
      </c>
      <c r="G87" s="229">
        <f>SUM($B$86:G86)</f>
        <v>5378303.0272727273</v>
      </c>
      <c r="H87" s="228">
        <f>SUM($B$86:H86)</f>
        <v>5378303.0272727273</v>
      </c>
      <c r="I87" s="229">
        <f>SUM($B$86:I86)</f>
        <v>5378303.0272727273</v>
      </c>
      <c r="J87" s="228">
        <f>SUM($B$86:J86)</f>
        <v>5378303.0272727273</v>
      </c>
      <c r="K87" s="229">
        <f>SUM($B$86:K86)</f>
        <v>5378303.0272727273</v>
      </c>
    </row>
    <row r="88" spans="1:11" ht="13.8" x14ac:dyDescent="0.25">
      <c r="A88" s="227" t="s">
        <v>308</v>
      </c>
      <c r="B88" s="237">
        <f>IF((ISERR(IRR($B$83:B83))),0,IF(IRR($B$83:B83)&lt;0,0,IRR($B$83:B83)))</f>
        <v>0</v>
      </c>
      <c r="C88" s="238">
        <f>IF((ISERR(IRR($B$83:C83))),0,IF(IRR($B$83:C83)&lt;0,0,IRR($B$83:C83)))</f>
        <v>0</v>
      </c>
      <c r="D88" s="237">
        <f>IF((ISERR(IRR($B$83:D83))),0,IF(IRR($B$83:D83)&lt;0,0,IRR($B$83:D83)))</f>
        <v>0</v>
      </c>
      <c r="E88" s="238">
        <f>IF((ISERR(IRR($B$83:E83))),0,IF(IRR($B$83:E83)&lt;0,0,IRR($B$83:E83)))</f>
        <v>0</v>
      </c>
      <c r="F88" s="237">
        <f>IF((ISERR(IRR($B$83:F83))),0,IF(IRR($B$83:F83)&lt;0,0,IRR($B$83:F83)))</f>
        <v>0</v>
      </c>
      <c r="G88" s="238">
        <f>IF((ISERR(IRR($B$83:G83))),0,IF(IRR($B$83:G83)&lt;0,0,IRR($B$83:G83)))</f>
        <v>0</v>
      </c>
      <c r="H88" s="237">
        <f>IF((ISERR(IRR($B$83:H83))),0,IF(IRR($B$83:H83)&lt;0,0,IRR($B$83:H83)))</f>
        <v>0</v>
      </c>
      <c r="I88" s="238">
        <f>IF((ISERR(IRR($B$83:I83))),0,IF(IRR($B$83:I83)&lt;0,0,IRR($B$83:I83)))</f>
        <v>0</v>
      </c>
      <c r="J88" s="237">
        <f>IF((ISERR(IRR($B$83:J83))),0,IF(IRR($B$83:J83)&lt;0,0,IRR($B$83:J83)))</f>
        <v>0</v>
      </c>
      <c r="K88" s="238">
        <f>IF((ISERR(IRR($B$83:K83))),0,IF(IRR($B$83:K83)&lt;0,0,IRR($B$83:K83)))</f>
        <v>0</v>
      </c>
    </row>
    <row r="89" spans="1:11" ht="13.8" x14ac:dyDescent="0.25">
      <c r="A89" s="227" t="s">
        <v>307</v>
      </c>
      <c r="B89" s="239">
        <f>IF(AND(B84&gt;0,A84&lt;0),(B74-(B84/(B84-A84))),0)</f>
        <v>0</v>
      </c>
      <c r="C89" s="240">
        <f t="shared" ref="C89:K89" si="25">IF(AND(C84&gt;0,B84&lt;0),(C74-(C84/(C84-B84))),0)</f>
        <v>0</v>
      </c>
      <c r="D89" s="239">
        <f t="shared" si="25"/>
        <v>0</v>
      </c>
      <c r="E89" s="240">
        <f t="shared" si="25"/>
        <v>0</v>
      </c>
      <c r="F89" s="239">
        <f t="shared" si="25"/>
        <v>0</v>
      </c>
      <c r="G89" s="240">
        <f t="shared" si="25"/>
        <v>0</v>
      </c>
      <c r="H89" s="239">
        <f t="shared" si="25"/>
        <v>0</v>
      </c>
      <c r="I89" s="240">
        <f t="shared" si="25"/>
        <v>0</v>
      </c>
      <c r="J89" s="239">
        <f t="shared" si="25"/>
        <v>0</v>
      </c>
      <c r="K89" s="240">
        <f t="shared" si="25"/>
        <v>0</v>
      </c>
    </row>
    <row r="90" spans="1:11" ht="14.4" thickBot="1" x14ac:dyDescent="0.3">
      <c r="A90" s="241" t="s">
        <v>306</v>
      </c>
      <c r="B90" s="242">
        <f t="shared" ref="B90:K90" si="26">IF(AND(B87&gt;0,A87&lt;0),(B74-(B87/(B87-A87))),0)</f>
        <v>0</v>
      </c>
      <c r="C90" s="243">
        <f t="shared" si="26"/>
        <v>0</v>
      </c>
      <c r="D90" s="242">
        <f t="shared" si="26"/>
        <v>0</v>
      </c>
      <c r="E90" s="243">
        <f t="shared" si="26"/>
        <v>0</v>
      </c>
      <c r="F90" s="242">
        <f t="shared" si="26"/>
        <v>0</v>
      </c>
      <c r="G90" s="243">
        <f t="shared" si="26"/>
        <v>0</v>
      </c>
      <c r="H90" s="242">
        <f t="shared" si="26"/>
        <v>0</v>
      </c>
      <c r="I90" s="243">
        <f t="shared" si="26"/>
        <v>0</v>
      </c>
      <c r="J90" s="242">
        <f t="shared" si="26"/>
        <v>0</v>
      </c>
      <c r="K90" s="243">
        <f t="shared" si="26"/>
        <v>0</v>
      </c>
    </row>
    <row r="91" spans="1:11" s="173" customFormat="1" x14ac:dyDescent="0.25">
      <c r="A91" s="244"/>
      <c r="B91" s="245">
        <v>2021</v>
      </c>
      <c r="C91" s="245">
        <f>B91+1</f>
        <v>2022</v>
      </c>
      <c r="D91" s="246">
        <f t="shared" ref="D91:K91" si="27">C91+1</f>
        <v>2023</v>
      </c>
      <c r="E91" s="246">
        <f t="shared" si="27"/>
        <v>2024</v>
      </c>
      <c r="F91" s="246">
        <f t="shared" si="27"/>
        <v>2025</v>
      </c>
      <c r="G91" s="246">
        <f t="shared" si="27"/>
        <v>2026</v>
      </c>
      <c r="H91" s="246">
        <f t="shared" si="27"/>
        <v>2027</v>
      </c>
      <c r="I91" s="246">
        <f t="shared" si="27"/>
        <v>2028</v>
      </c>
      <c r="J91" s="246">
        <f t="shared" si="27"/>
        <v>2029</v>
      </c>
      <c r="K91" s="246">
        <f t="shared" si="27"/>
        <v>2030</v>
      </c>
    </row>
    <row r="92" spans="1:11" ht="15.6" customHeight="1" x14ac:dyDescent="0.25">
      <c r="A92" s="170" t="s">
        <v>305</v>
      </c>
      <c r="B92" s="89"/>
      <c r="C92" s="89"/>
      <c r="D92" s="89"/>
      <c r="E92" s="89"/>
      <c r="F92" s="89"/>
      <c r="G92" s="89"/>
      <c r="H92" s="89"/>
      <c r="I92" s="89"/>
      <c r="J92" s="89"/>
      <c r="K92" s="89"/>
    </row>
    <row r="93" spans="1:11" ht="13.2" x14ac:dyDescent="0.25">
      <c r="A93" s="90" t="s">
        <v>304</v>
      </c>
      <c r="B93" s="90"/>
      <c r="C93" s="90"/>
      <c r="D93" s="90"/>
      <c r="E93" s="90"/>
      <c r="F93" s="90"/>
      <c r="G93" s="90"/>
      <c r="H93" s="90"/>
      <c r="I93" s="90"/>
      <c r="J93" s="90"/>
      <c r="K93" s="90"/>
    </row>
    <row r="94" spans="1:11" ht="13.2" x14ac:dyDescent="0.25">
      <c r="A94" s="90" t="s">
        <v>303</v>
      </c>
      <c r="B94" s="90"/>
      <c r="C94" s="90"/>
      <c r="D94" s="90"/>
      <c r="E94" s="90"/>
      <c r="F94" s="90"/>
      <c r="G94" s="90"/>
      <c r="H94" s="90"/>
      <c r="I94" s="90"/>
      <c r="J94" s="90"/>
      <c r="K94" s="90"/>
    </row>
    <row r="95" spans="1:11" ht="13.2" x14ac:dyDescent="0.25">
      <c r="A95" s="90" t="s">
        <v>302</v>
      </c>
      <c r="B95" s="90"/>
      <c r="C95" s="90"/>
      <c r="D95" s="90"/>
      <c r="E95" s="90"/>
      <c r="F95" s="90"/>
      <c r="G95" s="90"/>
      <c r="H95" s="90"/>
      <c r="I95" s="90"/>
      <c r="J95" s="90"/>
      <c r="K95" s="90"/>
    </row>
    <row r="96" spans="1:11" ht="13.2" x14ac:dyDescent="0.25">
      <c r="A96" s="89" t="s">
        <v>301</v>
      </c>
      <c r="B96" s="89"/>
      <c r="C96" s="89"/>
      <c r="D96" s="89"/>
      <c r="E96" s="89"/>
      <c r="F96" s="89"/>
      <c r="G96" s="89"/>
      <c r="H96" s="89"/>
      <c r="I96" s="89"/>
      <c r="J96" s="89"/>
      <c r="K96" s="89"/>
    </row>
    <row r="97" spans="1:35" ht="33" customHeight="1" x14ac:dyDescent="0.25">
      <c r="A97" s="301" t="s">
        <v>556</v>
      </c>
      <c r="B97" s="301"/>
      <c r="C97" s="301"/>
      <c r="D97" s="301"/>
      <c r="E97" s="301"/>
      <c r="F97" s="301"/>
      <c r="G97" s="301"/>
      <c r="H97" s="301"/>
      <c r="I97" s="301"/>
      <c r="J97" s="301"/>
      <c r="K97" s="301"/>
    </row>
    <row r="98" spans="1:35" ht="13.2" x14ac:dyDescent="0.25">
      <c r="A98" s="172"/>
      <c r="B98" s="171"/>
      <c r="C98" s="171"/>
      <c r="D98" s="171"/>
      <c r="E98" s="171"/>
      <c r="F98" s="171"/>
      <c r="G98" s="171"/>
      <c r="H98" s="171"/>
      <c r="I98" s="171"/>
      <c r="J98" s="171"/>
      <c r="K98" s="171"/>
      <c r="L98" s="171"/>
      <c r="M98" s="171"/>
      <c r="N98" s="171"/>
      <c r="O98" s="171"/>
      <c r="P98" s="171"/>
      <c r="Q98" s="171"/>
      <c r="R98" s="171"/>
      <c r="S98" s="171"/>
      <c r="T98" s="171"/>
      <c r="U98" s="171"/>
      <c r="V98" s="171"/>
      <c r="W98" s="171"/>
      <c r="X98" s="171"/>
      <c r="Y98" s="171"/>
      <c r="Z98" s="171"/>
      <c r="AA98" s="171"/>
      <c r="AB98" s="171"/>
      <c r="AC98" s="171"/>
      <c r="AD98" s="171"/>
      <c r="AE98" s="171"/>
      <c r="AF98" s="171"/>
      <c r="AG98" s="171"/>
      <c r="AH98" s="171"/>
      <c r="AI98" s="171"/>
    </row>
    <row r="99" spans="1:35" ht="13.2" x14ac:dyDescent="0.25">
      <c r="A99" s="172"/>
      <c r="B99" s="171"/>
      <c r="C99" s="171"/>
      <c r="D99" s="171"/>
      <c r="E99" s="171"/>
      <c r="F99" s="171"/>
      <c r="G99" s="171"/>
      <c r="H99" s="171"/>
      <c r="I99" s="171"/>
      <c r="J99" s="171"/>
      <c r="K99" s="171"/>
      <c r="L99" s="171"/>
      <c r="M99" s="171"/>
      <c r="N99" s="171"/>
      <c r="O99" s="171"/>
      <c r="P99" s="171"/>
      <c r="Q99" s="171"/>
      <c r="R99" s="171"/>
      <c r="S99" s="171"/>
      <c r="T99" s="171"/>
      <c r="U99" s="171"/>
      <c r="V99" s="171"/>
      <c r="W99" s="171"/>
      <c r="X99" s="171"/>
      <c r="Y99" s="171"/>
      <c r="Z99" s="171"/>
      <c r="AA99" s="171"/>
      <c r="AB99" s="171"/>
      <c r="AC99" s="171"/>
      <c r="AD99" s="171"/>
      <c r="AE99" s="171"/>
      <c r="AF99" s="171"/>
      <c r="AG99" s="171"/>
      <c r="AH99" s="171"/>
      <c r="AI99" s="171"/>
    </row>
    <row r="100" spans="1:35" ht="13.2" x14ac:dyDescent="0.25">
      <c r="A100" s="172"/>
      <c r="B100" s="171"/>
      <c r="C100" s="171"/>
      <c r="D100" s="171"/>
      <c r="E100" s="171"/>
      <c r="F100" s="171"/>
      <c r="G100" s="171"/>
      <c r="H100" s="171"/>
      <c r="I100" s="171"/>
      <c r="J100" s="171"/>
      <c r="K100" s="171"/>
      <c r="L100" s="171"/>
      <c r="M100" s="171"/>
      <c r="N100" s="171"/>
      <c r="O100" s="171"/>
      <c r="P100" s="171"/>
      <c r="Q100" s="171"/>
      <c r="R100" s="171"/>
      <c r="S100" s="171"/>
      <c r="T100" s="171"/>
      <c r="U100" s="171"/>
      <c r="V100" s="171"/>
      <c r="W100" s="171"/>
      <c r="X100" s="171"/>
      <c r="Y100" s="171"/>
      <c r="Z100" s="171"/>
      <c r="AA100" s="171"/>
      <c r="AB100" s="171"/>
      <c r="AC100" s="171"/>
      <c r="AD100" s="171"/>
      <c r="AE100" s="171"/>
      <c r="AF100" s="171"/>
      <c r="AG100" s="171"/>
      <c r="AH100" s="171"/>
      <c r="AI100" s="171"/>
    </row>
    <row r="101" spans="1:35" ht="13.2" x14ac:dyDescent="0.25">
      <c r="A101" s="172"/>
      <c r="B101" s="171"/>
      <c r="C101" s="171"/>
      <c r="D101" s="171"/>
      <c r="E101" s="171"/>
      <c r="F101" s="171"/>
      <c r="G101" s="171"/>
      <c r="H101" s="171"/>
      <c r="I101" s="171"/>
      <c r="J101" s="171"/>
      <c r="K101" s="171"/>
      <c r="L101" s="171"/>
      <c r="M101" s="171"/>
      <c r="N101" s="171"/>
      <c r="O101" s="171"/>
      <c r="P101" s="171"/>
      <c r="Q101" s="171"/>
      <c r="R101" s="171"/>
      <c r="S101" s="171"/>
      <c r="T101" s="171"/>
      <c r="U101" s="171"/>
      <c r="V101" s="171"/>
      <c r="W101" s="171"/>
      <c r="X101" s="171"/>
      <c r="Y101" s="171"/>
      <c r="Z101" s="171"/>
      <c r="AA101" s="171"/>
      <c r="AB101" s="171"/>
      <c r="AC101" s="171"/>
      <c r="AD101" s="171"/>
      <c r="AE101" s="171"/>
      <c r="AF101" s="171"/>
      <c r="AG101" s="171"/>
      <c r="AH101" s="171"/>
      <c r="AI101" s="171"/>
    </row>
    <row r="102" spans="1:35" ht="13.2" x14ac:dyDescent="0.25">
      <c r="A102" s="172"/>
      <c r="B102" s="171"/>
      <c r="C102" s="171"/>
      <c r="D102" s="171"/>
      <c r="E102" s="171"/>
      <c r="F102" s="171"/>
      <c r="G102" s="171"/>
      <c r="H102" s="171"/>
      <c r="I102" s="171"/>
      <c r="J102" s="171"/>
      <c r="K102" s="171"/>
      <c r="L102" s="171"/>
      <c r="M102" s="171"/>
      <c r="N102" s="171"/>
      <c r="O102" s="171"/>
      <c r="P102" s="171"/>
      <c r="Q102" s="171"/>
      <c r="R102" s="171"/>
      <c r="S102" s="171"/>
      <c r="T102" s="171"/>
      <c r="U102" s="171"/>
      <c r="V102" s="171"/>
      <c r="W102" s="171"/>
      <c r="X102" s="171"/>
      <c r="Y102" s="171"/>
      <c r="Z102" s="171"/>
      <c r="AA102" s="171"/>
      <c r="AB102" s="171"/>
      <c r="AC102" s="171"/>
      <c r="AD102" s="171"/>
      <c r="AE102" s="171"/>
      <c r="AF102" s="171"/>
      <c r="AG102" s="171"/>
      <c r="AH102" s="171"/>
      <c r="AI102" s="171"/>
    </row>
    <row r="103" spans="1:35" ht="13.2" x14ac:dyDescent="0.25">
      <c r="A103" s="172"/>
      <c r="B103" s="171"/>
      <c r="C103" s="171"/>
      <c r="D103" s="171"/>
      <c r="E103" s="171"/>
      <c r="F103" s="171"/>
      <c r="G103" s="171"/>
      <c r="H103" s="171"/>
      <c r="I103" s="171"/>
      <c r="J103" s="171"/>
      <c r="K103" s="171"/>
      <c r="L103" s="171"/>
      <c r="M103" s="171"/>
      <c r="N103" s="171"/>
      <c r="O103" s="171"/>
      <c r="P103" s="171"/>
      <c r="Q103" s="171"/>
      <c r="R103" s="171"/>
      <c r="S103" s="171"/>
      <c r="T103" s="171"/>
      <c r="U103" s="171"/>
      <c r="V103" s="171"/>
      <c r="W103" s="171"/>
      <c r="X103" s="171"/>
      <c r="Y103" s="171"/>
      <c r="Z103" s="171"/>
      <c r="AA103" s="171"/>
      <c r="AB103" s="171"/>
      <c r="AC103" s="171"/>
      <c r="AD103" s="171"/>
      <c r="AE103" s="171"/>
      <c r="AF103" s="171"/>
      <c r="AG103" s="171"/>
      <c r="AH103" s="171"/>
      <c r="AI103" s="171"/>
    </row>
    <row r="104" spans="1:35" ht="13.2" x14ac:dyDescent="0.25">
      <c r="A104" s="172"/>
      <c r="B104" s="171"/>
      <c r="C104" s="171"/>
      <c r="D104" s="171"/>
      <c r="E104" s="171"/>
      <c r="F104" s="171"/>
      <c r="G104" s="171"/>
      <c r="H104" s="171"/>
      <c r="I104" s="171"/>
      <c r="J104" s="171"/>
      <c r="K104" s="171"/>
      <c r="L104" s="171"/>
      <c r="M104" s="171"/>
      <c r="N104" s="171"/>
      <c r="O104" s="171"/>
      <c r="P104" s="171"/>
      <c r="Q104" s="171"/>
      <c r="R104" s="171"/>
      <c r="S104" s="171"/>
      <c r="T104" s="171"/>
      <c r="U104" s="171"/>
      <c r="V104" s="171"/>
      <c r="W104" s="171"/>
      <c r="X104" s="171"/>
      <c r="Y104" s="171"/>
      <c r="Z104" s="171"/>
      <c r="AA104" s="171"/>
      <c r="AB104" s="171"/>
      <c r="AC104" s="171"/>
      <c r="AD104" s="171"/>
      <c r="AE104" s="171"/>
      <c r="AF104" s="171"/>
      <c r="AG104" s="171"/>
      <c r="AH104" s="171"/>
      <c r="AI104" s="171"/>
    </row>
    <row r="105" spans="1:35" ht="13.2" x14ac:dyDescent="0.25">
      <c r="A105" s="172"/>
      <c r="B105" s="171"/>
      <c r="C105" s="171"/>
      <c r="D105" s="171"/>
      <c r="E105" s="171"/>
      <c r="F105" s="171"/>
      <c r="G105" s="171"/>
      <c r="H105" s="171"/>
      <c r="I105" s="171"/>
      <c r="J105" s="171"/>
      <c r="K105" s="171"/>
      <c r="L105" s="171"/>
      <c r="M105" s="171"/>
      <c r="N105" s="171"/>
      <c r="O105" s="171"/>
      <c r="P105" s="171"/>
      <c r="Q105" s="171"/>
      <c r="R105" s="171"/>
      <c r="S105" s="171"/>
      <c r="T105" s="171"/>
      <c r="U105" s="171"/>
      <c r="V105" s="171"/>
      <c r="W105" s="171"/>
      <c r="X105" s="171"/>
      <c r="Y105" s="171"/>
      <c r="Z105" s="171"/>
      <c r="AA105" s="171"/>
      <c r="AB105" s="171"/>
      <c r="AC105" s="171"/>
      <c r="AD105" s="171"/>
      <c r="AE105" s="171"/>
      <c r="AF105" s="171"/>
      <c r="AG105" s="171"/>
      <c r="AH105" s="171"/>
      <c r="AI105" s="171"/>
    </row>
    <row r="106" spans="1:35" ht="13.2" x14ac:dyDescent="0.25">
      <c r="A106" s="172"/>
      <c r="B106" s="171"/>
      <c r="C106" s="171"/>
      <c r="D106" s="171"/>
      <c r="E106" s="171"/>
      <c r="F106" s="171"/>
      <c r="G106" s="171"/>
      <c r="H106" s="171"/>
      <c r="I106" s="171"/>
      <c r="J106" s="171"/>
      <c r="K106" s="171"/>
      <c r="L106" s="171"/>
      <c r="M106" s="171"/>
      <c r="N106" s="171"/>
      <c r="O106" s="171"/>
      <c r="P106" s="171"/>
      <c r="Q106" s="171"/>
      <c r="R106" s="171"/>
      <c r="S106" s="171"/>
      <c r="T106" s="171"/>
      <c r="U106" s="171"/>
      <c r="V106" s="171"/>
      <c r="W106" s="171"/>
      <c r="X106" s="171"/>
      <c r="Y106" s="171"/>
      <c r="Z106" s="171"/>
      <c r="AA106" s="171"/>
      <c r="AB106" s="171"/>
      <c r="AC106" s="171"/>
      <c r="AD106" s="171"/>
      <c r="AE106" s="171"/>
      <c r="AF106" s="171"/>
      <c r="AG106" s="171"/>
      <c r="AH106" s="171"/>
      <c r="AI106" s="171"/>
    </row>
    <row r="107" spans="1:35" ht="13.2" x14ac:dyDescent="0.25">
      <c r="A107" s="172"/>
      <c r="B107" s="171"/>
      <c r="C107" s="171"/>
      <c r="D107" s="171"/>
      <c r="E107" s="171"/>
      <c r="F107" s="171"/>
      <c r="G107" s="171"/>
      <c r="H107" s="171"/>
      <c r="I107" s="171"/>
      <c r="J107" s="171"/>
      <c r="K107" s="171"/>
      <c r="L107" s="171"/>
      <c r="M107" s="171"/>
      <c r="N107" s="171"/>
      <c r="O107" s="171"/>
      <c r="P107" s="171"/>
      <c r="Q107" s="171"/>
      <c r="R107" s="171"/>
      <c r="S107" s="171"/>
      <c r="T107" s="171"/>
      <c r="U107" s="171"/>
      <c r="V107" s="171"/>
      <c r="W107" s="171"/>
      <c r="X107" s="171"/>
      <c r="Y107" s="171"/>
      <c r="Z107" s="171"/>
      <c r="AA107" s="171"/>
      <c r="AB107" s="171"/>
      <c r="AC107" s="171"/>
      <c r="AD107" s="171"/>
      <c r="AE107" s="171"/>
      <c r="AF107" s="171"/>
      <c r="AG107" s="171"/>
      <c r="AH107" s="171"/>
      <c r="AI107" s="171"/>
    </row>
    <row r="108" spans="1:35" ht="13.2" x14ac:dyDescent="0.25">
      <c r="A108" s="172"/>
      <c r="B108" s="171"/>
      <c r="C108" s="171"/>
      <c r="D108" s="171"/>
      <c r="E108" s="171"/>
      <c r="F108" s="171"/>
      <c r="G108" s="171"/>
      <c r="H108" s="171"/>
      <c r="I108" s="171"/>
      <c r="J108" s="171"/>
      <c r="K108" s="171"/>
      <c r="L108" s="171"/>
      <c r="M108" s="171"/>
      <c r="N108" s="171"/>
      <c r="O108" s="171"/>
      <c r="P108" s="171"/>
      <c r="Q108" s="171"/>
      <c r="R108" s="171"/>
      <c r="S108" s="171"/>
      <c r="T108" s="171"/>
      <c r="U108" s="171"/>
      <c r="V108" s="171"/>
      <c r="W108" s="171"/>
      <c r="X108" s="171"/>
      <c r="Y108" s="171"/>
      <c r="Z108" s="171"/>
      <c r="AA108" s="171"/>
      <c r="AB108" s="171"/>
      <c r="AC108" s="171"/>
      <c r="AD108" s="171"/>
      <c r="AE108" s="171"/>
      <c r="AF108" s="171"/>
      <c r="AG108" s="171"/>
      <c r="AH108" s="171"/>
      <c r="AI108" s="171"/>
    </row>
    <row r="109" spans="1:35" ht="13.2" x14ac:dyDescent="0.25">
      <c r="A109" s="172"/>
      <c r="B109" s="171"/>
      <c r="C109" s="171"/>
      <c r="D109" s="171"/>
      <c r="E109" s="171"/>
      <c r="F109" s="171"/>
      <c r="G109" s="171"/>
      <c r="H109" s="171"/>
      <c r="I109" s="171"/>
      <c r="J109" s="171"/>
      <c r="K109" s="171"/>
      <c r="L109" s="171"/>
      <c r="M109" s="171"/>
      <c r="N109" s="171"/>
      <c r="O109" s="171"/>
      <c r="P109" s="171"/>
      <c r="Q109" s="171"/>
      <c r="R109" s="171"/>
      <c r="S109" s="171"/>
      <c r="T109" s="171"/>
      <c r="U109" s="171"/>
      <c r="V109" s="171"/>
      <c r="W109" s="171"/>
      <c r="X109" s="171"/>
      <c r="Y109" s="171"/>
      <c r="Z109" s="171"/>
      <c r="AA109" s="171"/>
      <c r="AB109" s="171"/>
      <c r="AC109" s="171"/>
      <c r="AD109" s="171"/>
      <c r="AE109" s="171"/>
      <c r="AF109" s="171"/>
      <c r="AG109" s="171"/>
      <c r="AH109" s="171"/>
      <c r="AI109" s="171"/>
    </row>
    <row r="110" spans="1:35" ht="13.2" x14ac:dyDescent="0.25">
      <c r="A110" s="172"/>
      <c r="B110" s="171"/>
      <c r="C110" s="171"/>
      <c r="D110" s="171"/>
      <c r="E110" s="171"/>
      <c r="F110" s="171"/>
      <c r="G110" s="171"/>
      <c r="H110" s="171"/>
      <c r="I110" s="171"/>
      <c r="J110" s="171"/>
      <c r="K110" s="171"/>
      <c r="L110" s="171"/>
      <c r="M110" s="171"/>
      <c r="N110" s="171"/>
      <c r="O110" s="171"/>
      <c r="P110" s="171"/>
      <c r="Q110" s="171"/>
      <c r="R110" s="171"/>
      <c r="S110" s="171"/>
      <c r="T110" s="171"/>
      <c r="U110" s="171"/>
      <c r="V110" s="171"/>
      <c r="W110" s="171"/>
      <c r="X110" s="171"/>
      <c r="Y110" s="171"/>
      <c r="Z110" s="171"/>
      <c r="AA110" s="171"/>
      <c r="AB110" s="171"/>
      <c r="AC110" s="171"/>
      <c r="AD110" s="171"/>
      <c r="AE110" s="171"/>
      <c r="AF110" s="171"/>
      <c r="AG110" s="171"/>
      <c r="AH110" s="171"/>
      <c r="AI110" s="171"/>
    </row>
    <row r="111" spans="1:35" ht="13.2" x14ac:dyDescent="0.25">
      <c r="A111" s="172"/>
      <c r="B111" s="171"/>
      <c r="C111" s="171"/>
      <c r="D111" s="171"/>
      <c r="E111" s="171"/>
      <c r="F111" s="171"/>
      <c r="G111" s="171"/>
      <c r="H111" s="171"/>
      <c r="I111" s="171"/>
      <c r="J111" s="171"/>
      <c r="K111" s="171"/>
      <c r="L111" s="171"/>
      <c r="M111" s="171"/>
      <c r="N111" s="171"/>
      <c r="O111" s="171"/>
      <c r="P111" s="171"/>
      <c r="Q111" s="171"/>
      <c r="R111" s="171"/>
      <c r="S111" s="171"/>
      <c r="T111" s="171"/>
      <c r="U111" s="171"/>
      <c r="V111" s="171"/>
      <c r="W111" s="171"/>
      <c r="X111" s="171"/>
      <c r="Y111" s="171"/>
      <c r="Z111" s="171"/>
      <c r="AA111" s="171"/>
      <c r="AB111" s="171"/>
      <c r="AC111" s="171"/>
      <c r="AD111" s="171"/>
      <c r="AE111" s="171"/>
      <c r="AF111" s="171"/>
      <c r="AG111" s="171"/>
      <c r="AH111" s="171"/>
      <c r="AI111" s="171"/>
    </row>
    <row r="112" spans="1:35" ht="13.2" x14ac:dyDescent="0.25">
      <c r="A112" s="172"/>
      <c r="B112" s="171"/>
      <c r="C112" s="171"/>
      <c r="D112" s="171"/>
      <c r="E112" s="171"/>
      <c r="F112" s="171"/>
      <c r="G112" s="171"/>
      <c r="H112" s="171"/>
      <c r="I112" s="171"/>
      <c r="J112" s="171"/>
      <c r="K112" s="171"/>
      <c r="L112" s="171"/>
      <c r="M112" s="171"/>
      <c r="N112" s="171"/>
      <c r="O112" s="171"/>
      <c r="P112" s="171"/>
      <c r="Q112" s="171"/>
      <c r="R112" s="171"/>
      <c r="S112" s="171"/>
      <c r="T112" s="171"/>
      <c r="U112" s="171"/>
      <c r="V112" s="171"/>
      <c r="W112" s="171"/>
      <c r="X112" s="171"/>
      <c r="Y112" s="171"/>
      <c r="Z112" s="171"/>
      <c r="AA112" s="171"/>
      <c r="AB112" s="171"/>
      <c r="AC112" s="171"/>
      <c r="AD112" s="171"/>
      <c r="AE112" s="171"/>
      <c r="AF112" s="171"/>
      <c r="AG112" s="171"/>
      <c r="AH112" s="171"/>
      <c r="AI112" s="171"/>
    </row>
    <row r="113" spans="1:35" ht="13.2" x14ac:dyDescent="0.25">
      <c r="A113" s="172"/>
      <c r="B113" s="171"/>
      <c r="C113" s="171"/>
      <c r="D113" s="171"/>
      <c r="E113" s="171"/>
      <c r="F113" s="171"/>
      <c r="G113" s="171"/>
      <c r="H113" s="171"/>
      <c r="I113" s="171"/>
      <c r="J113" s="171"/>
      <c r="K113" s="171"/>
      <c r="L113" s="171"/>
      <c r="M113" s="171"/>
      <c r="N113" s="171"/>
      <c r="O113" s="171"/>
      <c r="P113" s="171"/>
      <c r="Q113" s="171"/>
      <c r="R113" s="171"/>
      <c r="S113" s="171"/>
      <c r="T113" s="171"/>
      <c r="U113" s="171"/>
      <c r="V113" s="171"/>
      <c r="W113" s="171"/>
      <c r="X113" s="171"/>
      <c r="Y113" s="171"/>
      <c r="Z113" s="171"/>
      <c r="AA113" s="171"/>
      <c r="AB113" s="171"/>
      <c r="AC113" s="171"/>
      <c r="AD113" s="171"/>
      <c r="AE113" s="171"/>
      <c r="AF113" s="171"/>
      <c r="AG113" s="171"/>
      <c r="AH113" s="171"/>
      <c r="AI113" s="171"/>
    </row>
    <row r="114" spans="1:35" ht="13.2" x14ac:dyDescent="0.25">
      <c r="A114" s="172"/>
      <c r="B114" s="171"/>
      <c r="C114" s="171"/>
      <c r="D114" s="171"/>
      <c r="E114" s="171"/>
      <c r="F114" s="171"/>
      <c r="G114" s="171"/>
      <c r="H114" s="171"/>
      <c r="I114" s="171"/>
      <c r="J114" s="171"/>
      <c r="K114" s="171"/>
      <c r="L114" s="171"/>
      <c r="M114" s="171"/>
      <c r="N114" s="171"/>
      <c r="O114" s="171"/>
      <c r="P114" s="171"/>
      <c r="Q114" s="171"/>
      <c r="R114" s="171"/>
      <c r="S114" s="171"/>
      <c r="T114" s="171"/>
      <c r="U114" s="171"/>
      <c r="V114" s="171"/>
      <c r="W114" s="171"/>
      <c r="X114" s="171"/>
      <c r="Y114" s="171"/>
      <c r="Z114" s="171"/>
      <c r="AA114" s="171"/>
      <c r="AB114" s="171"/>
      <c r="AC114" s="171"/>
      <c r="AD114" s="171"/>
      <c r="AE114" s="171"/>
      <c r="AF114" s="171"/>
      <c r="AG114" s="171"/>
      <c r="AH114" s="171"/>
      <c r="AI114" s="171"/>
    </row>
    <row r="115" spans="1:35" ht="13.2" x14ac:dyDescent="0.25">
      <c r="A115" s="172"/>
      <c r="B115" s="171"/>
      <c r="C115" s="171"/>
      <c r="D115" s="171"/>
      <c r="E115" s="171"/>
      <c r="F115" s="171"/>
      <c r="G115" s="171"/>
      <c r="H115" s="171"/>
      <c r="I115" s="171"/>
      <c r="J115" s="171"/>
      <c r="K115" s="171"/>
      <c r="L115" s="171"/>
      <c r="M115" s="171"/>
      <c r="N115" s="171"/>
      <c r="O115" s="171"/>
      <c r="P115" s="171"/>
      <c r="Q115" s="171"/>
      <c r="R115" s="171"/>
      <c r="S115" s="171"/>
      <c r="T115" s="171"/>
      <c r="U115" s="171"/>
      <c r="V115" s="171"/>
      <c r="W115" s="171"/>
      <c r="X115" s="171"/>
      <c r="Y115" s="171"/>
      <c r="Z115" s="171"/>
      <c r="AA115" s="171"/>
      <c r="AB115" s="171"/>
      <c r="AC115" s="171"/>
      <c r="AD115" s="171"/>
      <c r="AE115" s="171"/>
      <c r="AF115" s="171"/>
      <c r="AG115" s="171"/>
      <c r="AH115" s="171"/>
      <c r="AI115" s="171"/>
    </row>
    <row r="116" spans="1:35" ht="13.2" x14ac:dyDescent="0.25">
      <c r="A116" s="172"/>
      <c r="B116" s="171"/>
      <c r="C116" s="171"/>
      <c r="D116" s="171"/>
      <c r="E116" s="171"/>
      <c r="F116" s="171"/>
      <c r="G116" s="171"/>
      <c r="H116" s="171"/>
      <c r="I116" s="171"/>
      <c r="J116" s="171"/>
      <c r="K116" s="171"/>
      <c r="L116" s="171"/>
      <c r="M116" s="171"/>
      <c r="N116" s="171"/>
      <c r="O116" s="171"/>
      <c r="P116" s="171"/>
      <c r="Q116" s="171"/>
      <c r="R116" s="171"/>
      <c r="S116" s="171"/>
      <c r="T116" s="171"/>
      <c r="U116" s="171"/>
      <c r="V116" s="171"/>
      <c r="W116" s="171"/>
      <c r="X116" s="171"/>
      <c r="Y116" s="171"/>
      <c r="Z116" s="171"/>
      <c r="AA116" s="171"/>
      <c r="AB116" s="171"/>
      <c r="AC116" s="171"/>
      <c r="AD116" s="171"/>
      <c r="AE116" s="171"/>
      <c r="AF116" s="171"/>
      <c r="AG116" s="171"/>
      <c r="AH116" s="171"/>
      <c r="AI116" s="171"/>
    </row>
    <row r="117" spans="1:35" ht="13.2" x14ac:dyDescent="0.25">
      <c r="A117" s="172"/>
      <c r="B117" s="171"/>
      <c r="C117" s="171"/>
      <c r="D117" s="171"/>
      <c r="E117" s="171"/>
      <c r="F117" s="171"/>
      <c r="G117" s="171"/>
      <c r="H117" s="171"/>
      <c r="I117" s="171"/>
      <c r="J117" s="171"/>
      <c r="K117" s="171"/>
      <c r="L117" s="171"/>
      <c r="M117" s="171"/>
      <c r="N117" s="171"/>
      <c r="O117" s="171"/>
      <c r="P117" s="171"/>
      <c r="Q117" s="171"/>
      <c r="R117" s="171"/>
      <c r="S117" s="171"/>
      <c r="T117" s="171"/>
      <c r="U117" s="171"/>
      <c r="V117" s="171"/>
      <c r="W117" s="171"/>
      <c r="X117" s="171"/>
      <c r="Y117" s="171"/>
      <c r="Z117" s="171"/>
      <c r="AA117" s="171"/>
      <c r="AB117" s="171"/>
      <c r="AC117" s="171"/>
      <c r="AD117" s="171"/>
      <c r="AE117" s="171"/>
      <c r="AF117" s="171"/>
      <c r="AG117" s="171"/>
      <c r="AH117" s="171"/>
      <c r="AI117" s="171"/>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60" zoomScaleSheetLayoutView="80" workbookViewId="0">
      <selection activeCell="I30" sqref="I30"/>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61" t="str">
        <f>'2. паспорт  ТП'!A4:S4</f>
        <v>Год раскрытия информации: 2024 год</v>
      </c>
      <c r="B5" s="261"/>
      <c r="C5" s="261"/>
      <c r="D5" s="261"/>
      <c r="E5" s="261"/>
      <c r="F5" s="261"/>
      <c r="G5" s="261"/>
      <c r="H5" s="261"/>
      <c r="I5" s="261"/>
      <c r="J5" s="261"/>
      <c r="K5" s="261"/>
      <c r="L5" s="261"/>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 x14ac:dyDescent="0.35">
      <c r="K6" s="11"/>
    </row>
    <row r="7" spans="1:44" ht="17.399999999999999" x14ac:dyDescent="0.3">
      <c r="A7" s="265" t="s">
        <v>10</v>
      </c>
      <c r="B7" s="265"/>
      <c r="C7" s="265"/>
      <c r="D7" s="265"/>
      <c r="E7" s="265"/>
      <c r="F7" s="265"/>
      <c r="G7" s="265"/>
      <c r="H7" s="265"/>
      <c r="I7" s="265"/>
      <c r="J7" s="265"/>
      <c r="K7" s="265"/>
      <c r="L7" s="265"/>
    </row>
    <row r="8" spans="1:44" ht="17.399999999999999" x14ac:dyDescent="0.3">
      <c r="A8" s="265"/>
      <c r="B8" s="265"/>
      <c r="C8" s="265"/>
      <c r="D8" s="265"/>
      <c r="E8" s="265"/>
      <c r="F8" s="265"/>
      <c r="G8" s="265"/>
      <c r="H8" s="265"/>
      <c r="I8" s="265"/>
      <c r="J8" s="265"/>
      <c r="K8" s="265"/>
      <c r="L8" s="265"/>
    </row>
    <row r="9" spans="1:44" x14ac:dyDescent="0.3">
      <c r="A9" s="268" t="str">
        <f>'1. паспорт местоположение'!A9:C9</f>
        <v xml:space="preserve">Акционерное общество "Калининградская генерирующая компания" </v>
      </c>
      <c r="B9" s="268"/>
      <c r="C9" s="268"/>
      <c r="D9" s="268"/>
      <c r="E9" s="268"/>
      <c r="F9" s="268"/>
      <c r="G9" s="268"/>
      <c r="H9" s="268"/>
      <c r="I9" s="268"/>
      <c r="J9" s="268"/>
      <c r="K9" s="268"/>
      <c r="L9" s="268"/>
    </row>
    <row r="10" spans="1:44" x14ac:dyDescent="0.3">
      <c r="A10" s="262" t="s">
        <v>9</v>
      </c>
      <c r="B10" s="262"/>
      <c r="C10" s="262"/>
      <c r="D10" s="262"/>
      <c r="E10" s="262"/>
      <c r="F10" s="262"/>
      <c r="G10" s="262"/>
      <c r="H10" s="262"/>
      <c r="I10" s="262"/>
      <c r="J10" s="262"/>
      <c r="K10" s="262"/>
      <c r="L10" s="262"/>
    </row>
    <row r="11" spans="1:44" ht="17.399999999999999" x14ac:dyDescent="0.3">
      <c r="A11" s="265"/>
      <c r="B11" s="265"/>
      <c r="C11" s="265"/>
      <c r="D11" s="265"/>
      <c r="E11" s="265"/>
      <c r="F11" s="265"/>
      <c r="G11" s="265"/>
      <c r="H11" s="265"/>
      <c r="I11" s="265"/>
      <c r="J11" s="265"/>
      <c r="K11" s="265"/>
      <c r="L11" s="265"/>
    </row>
    <row r="12" spans="1:44" x14ac:dyDescent="0.3">
      <c r="A12" s="268" t="str">
        <f>'1. паспорт местоположение'!A12:C12</f>
        <v>K_KGK_01</v>
      </c>
      <c r="B12" s="268"/>
      <c r="C12" s="268"/>
      <c r="D12" s="268"/>
      <c r="E12" s="268"/>
      <c r="F12" s="268"/>
      <c r="G12" s="268"/>
      <c r="H12" s="268"/>
      <c r="I12" s="268"/>
      <c r="J12" s="268"/>
      <c r="K12" s="268"/>
      <c r="L12" s="268"/>
    </row>
    <row r="13" spans="1:44" x14ac:dyDescent="0.3">
      <c r="A13" s="262" t="s">
        <v>8</v>
      </c>
      <c r="B13" s="262"/>
      <c r="C13" s="262"/>
      <c r="D13" s="262"/>
      <c r="E13" s="262"/>
      <c r="F13" s="262"/>
      <c r="G13" s="262"/>
      <c r="H13" s="262"/>
      <c r="I13" s="262"/>
      <c r="J13" s="262"/>
      <c r="K13" s="262"/>
      <c r="L13" s="262"/>
    </row>
    <row r="14" spans="1:44" ht="18" x14ac:dyDescent="0.3">
      <c r="A14" s="272"/>
      <c r="B14" s="272"/>
      <c r="C14" s="272"/>
      <c r="D14" s="272"/>
      <c r="E14" s="272"/>
      <c r="F14" s="272"/>
      <c r="G14" s="272"/>
      <c r="H14" s="272"/>
      <c r="I14" s="272"/>
      <c r="J14" s="272"/>
      <c r="K14" s="272"/>
      <c r="L14" s="272"/>
    </row>
    <row r="15" spans="1:44" x14ac:dyDescent="0.3">
      <c r="A15" s="268" t="str">
        <f>'1. паспорт местоположение'!A15</f>
        <v>Техническое перевооружение установки постоянного тока (инв. №36656)</v>
      </c>
      <c r="B15" s="268"/>
      <c r="C15" s="268"/>
      <c r="D15" s="268"/>
      <c r="E15" s="268"/>
      <c r="F15" s="268"/>
      <c r="G15" s="268"/>
      <c r="H15" s="268"/>
      <c r="I15" s="268"/>
      <c r="J15" s="268"/>
      <c r="K15" s="268"/>
      <c r="L15" s="268"/>
    </row>
    <row r="16" spans="1:44" x14ac:dyDescent="0.3">
      <c r="A16" s="262" t="s">
        <v>7</v>
      </c>
      <c r="B16" s="262"/>
      <c r="C16" s="262"/>
      <c r="D16" s="262"/>
      <c r="E16" s="262"/>
      <c r="F16" s="262"/>
      <c r="G16" s="262"/>
      <c r="H16" s="262"/>
      <c r="I16" s="262"/>
      <c r="J16" s="262"/>
      <c r="K16" s="262"/>
      <c r="L16" s="262"/>
    </row>
    <row r="17" spans="1:12" ht="15.75" customHeight="1" x14ac:dyDescent="0.3">
      <c r="L17" s="69"/>
    </row>
    <row r="18" spans="1:12" x14ac:dyDescent="0.3">
      <c r="K18" s="28"/>
    </row>
    <row r="19" spans="1:12" ht="15.75" customHeight="1" x14ac:dyDescent="0.3">
      <c r="A19" s="319" t="s">
        <v>508</v>
      </c>
      <c r="B19" s="319"/>
      <c r="C19" s="319"/>
      <c r="D19" s="319"/>
      <c r="E19" s="319"/>
      <c r="F19" s="319"/>
      <c r="G19" s="319"/>
      <c r="H19" s="319"/>
      <c r="I19" s="319"/>
      <c r="J19" s="319"/>
      <c r="K19" s="319"/>
      <c r="L19" s="319"/>
    </row>
    <row r="20" spans="1:12" x14ac:dyDescent="0.3">
      <c r="A20" s="44"/>
      <c r="B20" s="44"/>
    </row>
    <row r="21" spans="1:12" ht="28.5" customHeight="1" x14ac:dyDescent="0.3">
      <c r="A21" s="311" t="s">
        <v>228</v>
      </c>
      <c r="B21" s="311" t="s">
        <v>227</v>
      </c>
      <c r="C21" s="316" t="s">
        <v>439</v>
      </c>
      <c r="D21" s="316"/>
      <c r="E21" s="316"/>
      <c r="F21" s="316"/>
      <c r="G21" s="316"/>
      <c r="H21" s="316"/>
      <c r="I21" s="311" t="s">
        <v>226</v>
      </c>
      <c r="J21" s="313" t="s">
        <v>441</v>
      </c>
      <c r="K21" s="311" t="s">
        <v>225</v>
      </c>
      <c r="L21" s="312" t="s">
        <v>440</v>
      </c>
    </row>
    <row r="22" spans="1:12" ht="58.5" customHeight="1" x14ac:dyDescent="0.3">
      <c r="A22" s="311"/>
      <c r="B22" s="311"/>
      <c r="C22" s="315" t="s">
        <v>3</v>
      </c>
      <c r="D22" s="315"/>
      <c r="E22" s="120"/>
      <c r="F22" s="121"/>
      <c r="G22" s="317" t="s">
        <v>2</v>
      </c>
      <c r="H22" s="318"/>
      <c r="I22" s="311"/>
      <c r="J22" s="314"/>
      <c r="K22" s="311"/>
      <c r="L22" s="312"/>
    </row>
    <row r="23" spans="1:12" ht="31.2" x14ac:dyDescent="0.3">
      <c r="A23" s="311"/>
      <c r="B23" s="311"/>
      <c r="C23" s="62" t="s">
        <v>224</v>
      </c>
      <c r="D23" s="62" t="s">
        <v>223</v>
      </c>
      <c r="E23" s="62" t="s">
        <v>224</v>
      </c>
      <c r="F23" s="62" t="s">
        <v>223</v>
      </c>
      <c r="G23" s="62" t="s">
        <v>224</v>
      </c>
      <c r="H23" s="62" t="s">
        <v>223</v>
      </c>
      <c r="I23" s="311"/>
      <c r="J23" s="315"/>
      <c r="K23" s="311"/>
      <c r="L23" s="312"/>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249"/>
      <c r="D25" s="250"/>
      <c r="E25" s="67"/>
      <c r="F25" s="67"/>
      <c r="G25" s="67"/>
      <c r="H25" s="67"/>
      <c r="I25" s="67"/>
      <c r="J25" s="67"/>
      <c r="K25" s="60"/>
      <c r="L25" s="72"/>
    </row>
    <row r="26" spans="1:12" ht="21.75" customHeight="1" x14ac:dyDescent="0.3">
      <c r="A26" s="62" t="s">
        <v>221</v>
      </c>
      <c r="B26" s="68" t="s">
        <v>446</v>
      </c>
      <c r="C26" s="251" t="s">
        <v>543</v>
      </c>
      <c r="D26" s="251" t="s">
        <v>543</v>
      </c>
      <c r="E26" s="67"/>
      <c r="F26" s="67"/>
      <c r="G26" s="174" t="s">
        <v>559</v>
      </c>
      <c r="H26" s="174" t="s">
        <v>559</v>
      </c>
      <c r="I26" s="174" t="s">
        <v>559</v>
      </c>
      <c r="J26" s="174" t="s">
        <v>559</v>
      </c>
      <c r="K26" s="174" t="s">
        <v>559</v>
      </c>
      <c r="L26" s="174" t="s">
        <v>559</v>
      </c>
    </row>
    <row r="27" spans="1:12" ht="39" customHeight="1" x14ac:dyDescent="0.3">
      <c r="A27" s="62" t="s">
        <v>220</v>
      </c>
      <c r="B27" s="68" t="s">
        <v>448</v>
      </c>
      <c r="C27" s="251" t="s">
        <v>543</v>
      </c>
      <c r="D27" s="251" t="s">
        <v>543</v>
      </c>
      <c r="E27" s="67"/>
      <c r="F27" s="67"/>
      <c r="G27" s="174" t="s">
        <v>559</v>
      </c>
      <c r="H27" s="174" t="s">
        <v>559</v>
      </c>
      <c r="I27" s="174" t="s">
        <v>559</v>
      </c>
      <c r="J27" s="174" t="s">
        <v>559</v>
      </c>
      <c r="K27" s="174" t="s">
        <v>559</v>
      </c>
      <c r="L27" s="174" t="s">
        <v>559</v>
      </c>
    </row>
    <row r="28" spans="1:12" ht="70.5" customHeight="1" x14ac:dyDescent="0.3">
      <c r="A28" s="62" t="s">
        <v>447</v>
      </c>
      <c r="B28" s="68" t="s">
        <v>452</v>
      </c>
      <c r="C28" s="251" t="s">
        <v>543</v>
      </c>
      <c r="D28" s="251" t="s">
        <v>543</v>
      </c>
      <c r="E28" s="67"/>
      <c r="F28" s="67"/>
      <c r="G28" s="174" t="s">
        <v>559</v>
      </c>
      <c r="H28" s="174" t="s">
        <v>559</v>
      </c>
      <c r="I28" s="174" t="s">
        <v>559</v>
      </c>
      <c r="J28" s="174" t="s">
        <v>559</v>
      </c>
      <c r="K28" s="174" t="s">
        <v>559</v>
      </c>
      <c r="L28" s="174" t="s">
        <v>559</v>
      </c>
    </row>
    <row r="29" spans="1:12" ht="54" customHeight="1" x14ac:dyDescent="0.3">
      <c r="A29" s="62" t="s">
        <v>219</v>
      </c>
      <c r="B29" s="68" t="s">
        <v>451</v>
      </c>
      <c r="C29" s="251" t="s">
        <v>543</v>
      </c>
      <c r="D29" s="251" t="s">
        <v>543</v>
      </c>
      <c r="E29" s="67"/>
      <c r="F29" s="67"/>
      <c r="G29" s="174" t="s">
        <v>559</v>
      </c>
      <c r="H29" s="174" t="s">
        <v>559</v>
      </c>
      <c r="I29" s="174" t="s">
        <v>559</v>
      </c>
      <c r="J29" s="174" t="s">
        <v>559</v>
      </c>
      <c r="K29" s="174" t="s">
        <v>559</v>
      </c>
      <c r="L29" s="174" t="s">
        <v>559</v>
      </c>
    </row>
    <row r="30" spans="1:12" ht="42" customHeight="1" x14ac:dyDescent="0.3">
      <c r="A30" s="62" t="s">
        <v>218</v>
      </c>
      <c r="B30" s="68" t="s">
        <v>453</v>
      </c>
      <c r="C30" s="251" t="s">
        <v>543</v>
      </c>
      <c r="D30" s="251" t="s">
        <v>543</v>
      </c>
      <c r="E30" s="67"/>
      <c r="F30" s="67"/>
      <c r="G30" s="174" t="s">
        <v>559</v>
      </c>
      <c r="H30" s="174" t="s">
        <v>559</v>
      </c>
      <c r="I30" s="174" t="s">
        <v>559</v>
      </c>
      <c r="J30" s="174" t="s">
        <v>559</v>
      </c>
      <c r="K30" s="174" t="s">
        <v>559</v>
      </c>
      <c r="L30" s="174" t="s">
        <v>559</v>
      </c>
    </row>
    <row r="31" spans="1:12" ht="37.5" customHeight="1" x14ac:dyDescent="0.3">
      <c r="A31" s="62" t="s">
        <v>217</v>
      </c>
      <c r="B31" s="61" t="s">
        <v>449</v>
      </c>
      <c r="C31" s="252">
        <v>44166</v>
      </c>
      <c r="D31" s="252">
        <v>44196</v>
      </c>
      <c r="E31" s="67"/>
      <c r="F31" s="67"/>
      <c r="G31" s="174" t="s">
        <v>559</v>
      </c>
      <c r="H31" s="174" t="s">
        <v>559</v>
      </c>
      <c r="I31" s="174" t="s">
        <v>559</v>
      </c>
      <c r="J31" s="174" t="s">
        <v>559</v>
      </c>
      <c r="K31" s="174" t="s">
        <v>559</v>
      </c>
      <c r="L31" s="174" t="s">
        <v>559</v>
      </c>
    </row>
    <row r="32" spans="1:12" ht="31.2" x14ac:dyDescent="0.3">
      <c r="A32" s="62" t="s">
        <v>215</v>
      </c>
      <c r="B32" s="61" t="s">
        <v>454</v>
      </c>
      <c r="C32" s="252">
        <v>44197</v>
      </c>
      <c r="D32" s="252">
        <v>44228</v>
      </c>
      <c r="E32" s="67"/>
      <c r="F32" s="67"/>
      <c r="G32" s="174" t="s">
        <v>559</v>
      </c>
      <c r="H32" s="174" t="s">
        <v>559</v>
      </c>
      <c r="I32" s="174" t="s">
        <v>559</v>
      </c>
      <c r="J32" s="174" t="s">
        <v>559</v>
      </c>
      <c r="K32" s="174" t="s">
        <v>559</v>
      </c>
      <c r="L32" s="174" t="s">
        <v>559</v>
      </c>
    </row>
    <row r="33" spans="1:12" ht="37.5" customHeight="1" x14ac:dyDescent="0.3">
      <c r="A33" s="62" t="s">
        <v>465</v>
      </c>
      <c r="B33" s="61" t="s">
        <v>379</v>
      </c>
      <c r="C33" s="252" t="s">
        <v>543</v>
      </c>
      <c r="D33" s="252" t="s">
        <v>543</v>
      </c>
      <c r="E33" s="67"/>
      <c r="F33" s="67"/>
      <c r="G33" s="174" t="s">
        <v>559</v>
      </c>
      <c r="H33" s="174" t="s">
        <v>559</v>
      </c>
      <c r="I33" s="174" t="s">
        <v>559</v>
      </c>
      <c r="J33" s="174" t="s">
        <v>559</v>
      </c>
      <c r="K33" s="174" t="s">
        <v>559</v>
      </c>
      <c r="L33" s="174" t="s">
        <v>559</v>
      </c>
    </row>
    <row r="34" spans="1:12" ht="47.25" customHeight="1" x14ac:dyDescent="0.3">
      <c r="A34" s="62" t="s">
        <v>466</v>
      </c>
      <c r="B34" s="61" t="s">
        <v>458</v>
      </c>
      <c r="C34" s="252" t="s">
        <v>543</v>
      </c>
      <c r="D34" s="252" t="s">
        <v>543</v>
      </c>
      <c r="E34" s="66"/>
      <c r="F34" s="66"/>
      <c r="G34" s="174" t="s">
        <v>559</v>
      </c>
      <c r="H34" s="174" t="s">
        <v>559</v>
      </c>
      <c r="I34" s="174" t="s">
        <v>559</v>
      </c>
      <c r="J34" s="174" t="s">
        <v>559</v>
      </c>
      <c r="K34" s="174" t="s">
        <v>559</v>
      </c>
      <c r="L34" s="174" t="s">
        <v>559</v>
      </c>
    </row>
    <row r="35" spans="1:12" ht="49.5" customHeight="1" x14ac:dyDescent="0.3">
      <c r="A35" s="62" t="s">
        <v>467</v>
      </c>
      <c r="B35" s="61" t="s">
        <v>216</v>
      </c>
      <c r="C35" s="252">
        <v>44228</v>
      </c>
      <c r="D35" s="252">
        <v>44228</v>
      </c>
      <c r="E35" s="66"/>
      <c r="F35" s="66"/>
      <c r="G35" s="174" t="s">
        <v>559</v>
      </c>
      <c r="H35" s="174" t="s">
        <v>559</v>
      </c>
      <c r="I35" s="174" t="s">
        <v>559</v>
      </c>
      <c r="J35" s="174" t="s">
        <v>559</v>
      </c>
      <c r="K35" s="174" t="s">
        <v>559</v>
      </c>
      <c r="L35" s="174" t="s">
        <v>559</v>
      </c>
    </row>
    <row r="36" spans="1:12" ht="37.5" customHeight="1" x14ac:dyDescent="0.3">
      <c r="A36" s="62" t="s">
        <v>468</v>
      </c>
      <c r="B36" s="61" t="s">
        <v>450</v>
      </c>
      <c r="C36" s="252" t="s">
        <v>543</v>
      </c>
      <c r="D36" s="252" t="s">
        <v>543</v>
      </c>
      <c r="E36" s="65"/>
      <c r="F36" s="64"/>
      <c r="G36" s="174" t="s">
        <v>559</v>
      </c>
      <c r="H36" s="174" t="s">
        <v>559</v>
      </c>
      <c r="I36" s="174" t="s">
        <v>559</v>
      </c>
      <c r="J36" s="174" t="s">
        <v>559</v>
      </c>
      <c r="K36" s="174" t="s">
        <v>559</v>
      </c>
      <c r="L36" s="174" t="s">
        <v>559</v>
      </c>
    </row>
    <row r="37" spans="1:12" x14ac:dyDescent="0.3">
      <c r="A37" s="62" t="s">
        <v>469</v>
      </c>
      <c r="B37" s="61" t="s">
        <v>214</v>
      </c>
      <c r="C37" s="252">
        <v>44197</v>
      </c>
      <c r="D37" s="252">
        <v>44228</v>
      </c>
      <c r="E37" s="65"/>
      <c r="F37" s="64"/>
      <c r="G37" s="174">
        <v>2021</v>
      </c>
      <c r="H37" s="174">
        <v>2021</v>
      </c>
      <c r="I37" s="174" t="s">
        <v>559</v>
      </c>
      <c r="J37" s="174" t="s">
        <v>559</v>
      </c>
      <c r="K37" s="174" t="s">
        <v>559</v>
      </c>
      <c r="L37" s="174" t="s">
        <v>559</v>
      </c>
    </row>
    <row r="38" spans="1:12" x14ac:dyDescent="0.3">
      <c r="A38" s="62" t="s">
        <v>470</v>
      </c>
      <c r="B38" s="63" t="s">
        <v>213</v>
      </c>
      <c r="C38" s="253"/>
      <c r="D38" s="253"/>
      <c r="E38" s="60"/>
      <c r="F38" s="60"/>
      <c r="G38" s="174" t="s">
        <v>559</v>
      </c>
      <c r="H38" s="174" t="s">
        <v>559</v>
      </c>
      <c r="I38" s="174" t="s">
        <v>559</v>
      </c>
      <c r="J38" s="174" t="s">
        <v>559</v>
      </c>
      <c r="K38" s="174" t="s">
        <v>559</v>
      </c>
      <c r="L38" s="174" t="s">
        <v>559</v>
      </c>
    </row>
    <row r="39" spans="1:12" ht="62.4" x14ac:dyDescent="0.3">
      <c r="A39" s="62">
        <v>2</v>
      </c>
      <c r="B39" s="61" t="s">
        <v>455</v>
      </c>
      <c r="C39" s="252">
        <v>44166</v>
      </c>
      <c r="D39" s="252">
        <v>44196</v>
      </c>
      <c r="E39" s="60"/>
      <c r="F39" s="60"/>
      <c r="G39" s="174">
        <v>2020</v>
      </c>
      <c r="H39" s="174">
        <v>2020</v>
      </c>
      <c r="I39" s="174" t="s">
        <v>559</v>
      </c>
      <c r="J39" s="174" t="s">
        <v>559</v>
      </c>
      <c r="K39" s="174" t="s">
        <v>559</v>
      </c>
      <c r="L39" s="174" t="s">
        <v>559</v>
      </c>
    </row>
    <row r="40" spans="1:12" ht="33.75" customHeight="1" x14ac:dyDescent="0.3">
      <c r="A40" s="62" t="s">
        <v>212</v>
      </c>
      <c r="B40" s="61" t="s">
        <v>457</v>
      </c>
      <c r="C40" s="252">
        <v>44228</v>
      </c>
      <c r="D40" s="252">
        <v>44287</v>
      </c>
      <c r="E40" s="60"/>
      <c r="F40" s="60"/>
      <c r="G40" s="174">
        <v>2021</v>
      </c>
      <c r="H40" s="174">
        <v>2021</v>
      </c>
      <c r="I40" s="174" t="s">
        <v>559</v>
      </c>
      <c r="J40" s="174" t="s">
        <v>559</v>
      </c>
      <c r="K40" s="174" t="s">
        <v>559</v>
      </c>
      <c r="L40" s="174" t="s">
        <v>559</v>
      </c>
    </row>
    <row r="41" spans="1:12" ht="63" customHeight="1" x14ac:dyDescent="0.3">
      <c r="A41" s="62" t="s">
        <v>211</v>
      </c>
      <c r="B41" s="63" t="s">
        <v>539</v>
      </c>
      <c r="C41" s="253"/>
      <c r="D41" s="253"/>
      <c r="E41" s="60"/>
      <c r="F41" s="60"/>
      <c r="G41" s="174" t="s">
        <v>559</v>
      </c>
      <c r="H41" s="174" t="s">
        <v>559</v>
      </c>
      <c r="I41" s="174" t="s">
        <v>559</v>
      </c>
      <c r="J41" s="174" t="s">
        <v>559</v>
      </c>
      <c r="K41" s="174" t="s">
        <v>559</v>
      </c>
      <c r="L41" s="174" t="s">
        <v>559</v>
      </c>
    </row>
    <row r="42" spans="1:12" ht="58.5" customHeight="1" x14ac:dyDescent="0.3">
      <c r="A42" s="62">
        <v>3</v>
      </c>
      <c r="B42" s="61" t="s">
        <v>456</v>
      </c>
      <c r="C42" s="252">
        <v>44317</v>
      </c>
      <c r="D42" s="252">
        <v>44347</v>
      </c>
      <c r="E42" s="60"/>
      <c r="F42" s="60"/>
      <c r="G42" s="174">
        <v>2021</v>
      </c>
      <c r="H42" s="174">
        <v>2021</v>
      </c>
      <c r="I42" s="174" t="s">
        <v>559</v>
      </c>
      <c r="J42" s="174" t="s">
        <v>559</v>
      </c>
      <c r="K42" s="174" t="s">
        <v>559</v>
      </c>
      <c r="L42" s="174" t="s">
        <v>559</v>
      </c>
    </row>
    <row r="43" spans="1:12" ht="34.5" customHeight="1" x14ac:dyDescent="0.3">
      <c r="A43" s="62" t="s">
        <v>210</v>
      </c>
      <c r="B43" s="61" t="s">
        <v>208</v>
      </c>
      <c r="C43" s="252">
        <v>44287</v>
      </c>
      <c r="D43" s="252">
        <v>44317</v>
      </c>
      <c r="E43" s="60"/>
      <c r="F43" s="60"/>
      <c r="G43" s="174">
        <v>2021</v>
      </c>
      <c r="H43" s="174">
        <v>2021</v>
      </c>
      <c r="I43" s="174" t="s">
        <v>559</v>
      </c>
      <c r="J43" s="174" t="s">
        <v>559</v>
      </c>
      <c r="K43" s="174" t="s">
        <v>559</v>
      </c>
      <c r="L43" s="174" t="s">
        <v>559</v>
      </c>
    </row>
    <row r="44" spans="1:12" ht="24.75" customHeight="1" x14ac:dyDescent="0.3">
      <c r="A44" s="62" t="s">
        <v>209</v>
      </c>
      <c r="B44" s="61" t="s">
        <v>206</v>
      </c>
      <c r="C44" s="252">
        <v>44317</v>
      </c>
      <c r="D44" s="252">
        <v>44408</v>
      </c>
      <c r="E44" s="60"/>
      <c r="F44" s="60"/>
      <c r="G44" s="174">
        <v>2021</v>
      </c>
      <c r="H44" s="174">
        <v>2021</v>
      </c>
      <c r="I44" s="174" t="s">
        <v>559</v>
      </c>
      <c r="J44" s="174" t="s">
        <v>559</v>
      </c>
      <c r="K44" s="174" t="s">
        <v>559</v>
      </c>
      <c r="L44" s="174" t="s">
        <v>559</v>
      </c>
    </row>
    <row r="45" spans="1:12" ht="90.75" customHeight="1" x14ac:dyDescent="0.3">
      <c r="A45" s="62" t="s">
        <v>207</v>
      </c>
      <c r="B45" s="61" t="s">
        <v>461</v>
      </c>
      <c r="C45" s="252" t="s">
        <v>543</v>
      </c>
      <c r="D45" s="252" t="s">
        <v>543</v>
      </c>
      <c r="E45" s="60"/>
      <c r="F45" s="60"/>
      <c r="G45" s="174" t="s">
        <v>559</v>
      </c>
      <c r="H45" s="174" t="s">
        <v>559</v>
      </c>
      <c r="I45" s="174" t="s">
        <v>559</v>
      </c>
      <c r="J45" s="174" t="s">
        <v>559</v>
      </c>
      <c r="K45" s="174" t="s">
        <v>559</v>
      </c>
      <c r="L45" s="174" t="s">
        <v>559</v>
      </c>
    </row>
    <row r="46" spans="1:12" ht="167.25" customHeight="1" x14ac:dyDescent="0.3">
      <c r="A46" s="62" t="s">
        <v>205</v>
      </c>
      <c r="B46" s="61" t="s">
        <v>459</v>
      </c>
      <c r="C46" s="252" t="s">
        <v>543</v>
      </c>
      <c r="D46" s="252" t="s">
        <v>543</v>
      </c>
      <c r="E46" s="60"/>
      <c r="F46" s="60"/>
      <c r="G46" s="174" t="s">
        <v>559</v>
      </c>
      <c r="H46" s="174" t="s">
        <v>559</v>
      </c>
      <c r="I46" s="174" t="s">
        <v>559</v>
      </c>
      <c r="J46" s="174" t="s">
        <v>559</v>
      </c>
      <c r="K46" s="174" t="s">
        <v>559</v>
      </c>
      <c r="L46" s="174" t="s">
        <v>559</v>
      </c>
    </row>
    <row r="47" spans="1:12" ht="30.75" customHeight="1" x14ac:dyDescent="0.3">
      <c r="A47" s="62" t="s">
        <v>203</v>
      </c>
      <c r="B47" s="61" t="s">
        <v>204</v>
      </c>
      <c r="C47" s="252">
        <v>44408</v>
      </c>
      <c r="D47" s="252">
        <v>44439</v>
      </c>
      <c r="E47" s="60"/>
      <c r="F47" s="60"/>
      <c r="G47" s="174">
        <v>2021</v>
      </c>
      <c r="H47" s="174">
        <v>2021</v>
      </c>
      <c r="I47" s="174" t="s">
        <v>559</v>
      </c>
      <c r="J47" s="174" t="s">
        <v>559</v>
      </c>
      <c r="K47" s="174" t="s">
        <v>559</v>
      </c>
      <c r="L47" s="174" t="s">
        <v>559</v>
      </c>
    </row>
    <row r="48" spans="1:12" ht="37.5" customHeight="1" x14ac:dyDescent="0.3">
      <c r="A48" s="62" t="s">
        <v>471</v>
      </c>
      <c r="B48" s="63" t="s">
        <v>202</v>
      </c>
      <c r="C48" s="253"/>
      <c r="D48" s="253"/>
      <c r="E48" s="60"/>
      <c r="F48" s="60"/>
      <c r="G48" s="174" t="s">
        <v>559</v>
      </c>
      <c r="H48" s="174" t="s">
        <v>559</v>
      </c>
      <c r="I48" s="174" t="s">
        <v>559</v>
      </c>
      <c r="J48" s="174" t="s">
        <v>559</v>
      </c>
      <c r="K48" s="174" t="s">
        <v>559</v>
      </c>
      <c r="L48" s="174" t="s">
        <v>559</v>
      </c>
    </row>
    <row r="49" spans="1:12" ht="35.25" customHeight="1" x14ac:dyDescent="0.3">
      <c r="A49" s="62">
        <v>4</v>
      </c>
      <c r="B49" s="61" t="s">
        <v>200</v>
      </c>
      <c r="C49" s="252" t="s">
        <v>543</v>
      </c>
      <c r="D49" s="252" t="s">
        <v>543</v>
      </c>
      <c r="E49" s="60"/>
      <c r="F49" s="60"/>
      <c r="G49" s="174" t="s">
        <v>559</v>
      </c>
      <c r="H49" s="174" t="s">
        <v>559</v>
      </c>
      <c r="I49" s="174" t="s">
        <v>559</v>
      </c>
      <c r="J49" s="174" t="s">
        <v>559</v>
      </c>
      <c r="K49" s="174" t="s">
        <v>559</v>
      </c>
      <c r="L49" s="174" t="s">
        <v>559</v>
      </c>
    </row>
    <row r="50" spans="1:12" ht="86.25" customHeight="1" x14ac:dyDescent="0.3">
      <c r="A50" s="62" t="s">
        <v>201</v>
      </c>
      <c r="B50" s="61" t="s">
        <v>460</v>
      </c>
      <c r="C50" s="252" t="s">
        <v>543</v>
      </c>
      <c r="D50" s="252" t="s">
        <v>543</v>
      </c>
      <c r="E50" s="60"/>
      <c r="F50" s="60"/>
      <c r="G50" s="174" t="s">
        <v>559</v>
      </c>
      <c r="H50" s="174" t="s">
        <v>559</v>
      </c>
      <c r="I50" s="174" t="s">
        <v>559</v>
      </c>
      <c r="J50" s="174" t="s">
        <v>559</v>
      </c>
      <c r="K50" s="174" t="s">
        <v>559</v>
      </c>
      <c r="L50" s="174" t="s">
        <v>559</v>
      </c>
    </row>
    <row r="51" spans="1:12" ht="77.25" customHeight="1" x14ac:dyDescent="0.3">
      <c r="A51" s="62" t="s">
        <v>199</v>
      </c>
      <c r="B51" s="61" t="s">
        <v>462</v>
      </c>
      <c r="C51" s="252" t="s">
        <v>543</v>
      </c>
      <c r="D51" s="252" t="s">
        <v>543</v>
      </c>
      <c r="E51" s="60"/>
      <c r="F51" s="60"/>
      <c r="G51" s="174" t="s">
        <v>559</v>
      </c>
      <c r="H51" s="174" t="s">
        <v>559</v>
      </c>
      <c r="I51" s="174" t="s">
        <v>559</v>
      </c>
      <c r="J51" s="174" t="s">
        <v>559</v>
      </c>
      <c r="K51" s="174" t="s">
        <v>559</v>
      </c>
      <c r="L51" s="174" t="s">
        <v>559</v>
      </c>
    </row>
    <row r="52" spans="1:12" ht="71.25" customHeight="1" x14ac:dyDescent="0.3">
      <c r="A52" s="62" t="s">
        <v>197</v>
      </c>
      <c r="B52" s="61" t="s">
        <v>198</v>
      </c>
      <c r="C52" s="252" t="s">
        <v>543</v>
      </c>
      <c r="D52" s="252" t="s">
        <v>543</v>
      </c>
      <c r="E52" s="60"/>
      <c r="F52" s="60"/>
      <c r="G52" s="174" t="s">
        <v>559</v>
      </c>
      <c r="H52" s="174" t="s">
        <v>559</v>
      </c>
      <c r="I52" s="174" t="s">
        <v>559</v>
      </c>
      <c r="J52" s="174" t="s">
        <v>559</v>
      </c>
      <c r="K52" s="174" t="s">
        <v>559</v>
      </c>
      <c r="L52" s="174" t="s">
        <v>559</v>
      </c>
    </row>
    <row r="53" spans="1:12" ht="48" customHeight="1" x14ac:dyDescent="0.3">
      <c r="A53" s="62" t="s">
        <v>195</v>
      </c>
      <c r="B53" s="124" t="s">
        <v>463</v>
      </c>
      <c r="C53" s="252" t="s">
        <v>543</v>
      </c>
      <c r="D53" s="252" t="s">
        <v>543</v>
      </c>
      <c r="E53" s="60"/>
      <c r="F53" s="60"/>
      <c r="G53" s="174" t="s">
        <v>559</v>
      </c>
      <c r="H53" s="174" t="s">
        <v>559</v>
      </c>
      <c r="I53" s="174" t="s">
        <v>559</v>
      </c>
      <c r="J53" s="174" t="s">
        <v>559</v>
      </c>
      <c r="K53" s="174" t="s">
        <v>559</v>
      </c>
      <c r="L53" s="174" t="s">
        <v>559</v>
      </c>
    </row>
    <row r="54" spans="1:12" ht="46.5" customHeight="1" x14ac:dyDescent="0.3">
      <c r="A54" s="62" t="s">
        <v>464</v>
      </c>
      <c r="B54" s="61" t="s">
        <v>196</v>
      </c>
      <c r="C54" s="252" t="s">
        <v>543</v>
      </c>
      <c r="D54" s="252" t="s">
        <v>543</v>
      </c>
      <c r="E54" s="60"/>
      <c r="F54" s="60"/>
      <c r="G54" s="174" t="s">
        <v>559</v>
      </c>
      <c r="H54" s="174" t="s">
        <v>559</v>
      </c>
      <c r="I54" s="174" t="s">
        <v>559</v>
      </c>
      <c r="J54" s="174" t="s">
        <v>559</v>
      </c>
      <c r="K54" s="174" t="s">
        <v>559</v>
      </c>
      <c r="L54" s="174" t="s">
        <v>559</v>
      </c>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2024-02-20T09:07:07Z</dcterms:modified>
</cp:coreProperties>
</file>