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0BF011FA-0A15-4410-85D4-BCAEC7FCD008}"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25" i="8" l="1"/>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G35" i="10"/>
  <c r="G32" i="10"/>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Q35" i="10"/>
  <c r="Q30" i="10"/>
  <c r="Q50" i="10" s="1"/>
  <c r="Q24" i="10"/>
  <c r="Q43" i="10" l="1"/>
  <c r="Q52" i="10"/>
  <c r="Q51" i="10" s="1"/>
  <c r="F57" i="10"/>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F30" i="10" l="1"/>
  <c r="C25" i="5"/>
  <c r="B27" i="12" s="1"/>
  <c r="AP30" i="10"/>
  <c r="C49" i="1"/>
  <c r="D50" i="10"/>
  <c r="S52" i="10"/>
  <c r="S51" i="10" s="1"/>
  <c r="S43" i="10"/>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<sst xmlns="http://schemas.openxmlformats.org/spreadsheetml/2006/main" count="1240" uniqueCount="588">
  <si>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</si>
  <si>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</si>
  <si>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</si>
  <si>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</si>
  <si>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</si>
  <si>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</si>
  <si>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</si>
  <si>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</si>
  <si>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</si>
  <si>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</si>
  <si>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</si>
  <si>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</si>
  <si>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</si>
  <si>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</si>
  <si>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</si>
  <si>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</si>
  <si>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</si>
  <si>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</si>
  <si>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</si>
  <si>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</si>
  <si>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</si>
  <si>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</si>
  <si>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</si>
  <si>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</si>
  <si>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</si>
  <si>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</si>
  <si>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</si>
  <si>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</si>
  <si>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</si>
  <si>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</si>
  <si>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</si>
  <si>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</si>
  <si>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</si>
  <si>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</si>
  <si>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</si>
  <si>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</si>
  <si>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</si>
  <si>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</si>
  <si>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</si>
  <si>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</si>
  <si>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</si>
  <si>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</si>
  <si>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</si>
  <si>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</si>
  <si>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</si>
  <si>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</si>
  <si>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</si>
  <si>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</si>
  <si>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</si>
  <si>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</si>
  <si>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</si>
  <si>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</si>
  <si>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</si>
  <si>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</si>
  <si>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</si>
  <si>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</si>
  <si>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</si>
  <si>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</si>
  <si>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</si>
  <si>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</si>
  <si>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</si>
  <si>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</si>
  <si>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</si>
  <si>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</si>
  <si>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</si>
  <si>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</si>
  <si>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</si>
  <si>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</si>
  <si>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</si>
  <si>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</si>
  <si>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</si>
  <si>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</si>
  <si>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</si>
  <si>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</si>
  <si>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</si>
  <si>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</si>
  <si>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</si>
  <si>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</si>
  <si>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</si>
  <si>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</si>
  <si>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</si>
  <si>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</si>
  <si>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</si>
  <si>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</si>
  <si>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</si>
  <si>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</si>
  <si>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</si>
  <si>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</si>
  <si>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</si>
  <si>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</si>
  <si>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</si>
  <si>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</si>
  <si>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</si>
  <si>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</si>
  <si>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</si>
  <si>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</si>
  <si>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</si>
  <si>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</si>
  <si>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</si>
  <si>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</si>
  <si>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</si>
  <si>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</si>
  <si>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</si>
  <si>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</si>
  <si>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</si>
  <si>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</si>
  <si>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</si>
  <si>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</si>
  <si>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</si>
  <si>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</si>
  <si>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</si>
  <si>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</si>
  <si>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</si>
  <si>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</si>
  <si>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</si>
  <si>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</si>
  <si>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</si>
  <si>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</si>
  <si>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</si>
  <si>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</si>
  <si>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</si>
  <si>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</si>
  <si>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</si>
  <si>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</si>
  <si>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</si>
  <si>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</si>
  <si>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</si>
  <si>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</si>
  <si>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</si>
  <si>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</si>
  <si>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</si>
  <si>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</si>
  <si>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</si>
  <si>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</si>
  <si>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</si>
  <si>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</si>
  <si>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</si>
  <si>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</si>
  <si>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</si>
  <si>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</si>
  <si>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</si>
  <si>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</si>
  <si>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</si>
  <si>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</si>
  <si>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</si>
  <si>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</si>
  <si>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</si>
  <si>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</si>
  <si>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</si>
  <si>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</si>
  <si>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</si>
  <si>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</si>
  <si>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</si>
  <si>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</si>
  <si>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</si>
  <si>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</si>
  <si>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</si>
  <si>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</si>
  <si>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</si>
  <si>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</si>
  <si>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</si>
  <si>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</si>
  <si>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</si>
  <si>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</si>
  <si>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</si>
  <si>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</si>
  <si>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</si>
  <si>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</si>
  <si>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</si>
  <si>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</si>
  <si>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</si>
  <si>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</si>
  <si>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</si>
  <si>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</si>
  <si>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</si>
  <si>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</si>
  <si>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</si>
  <si>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</si>
  <si>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</si>
  <si>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</si>
  <si>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</si>
  <si>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</si>
  <si>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</si>
  <si>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</si>
  <si>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</si>
  <si>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</si>
  <si>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</si>
  <si>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</si>
  <si>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</si>
  <si>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</si>
  <si>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</si>
  <si>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</si>
  <si>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</si>
  <si>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</si>
  <si>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</si>
  <si>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</si>
  <si>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</si>
  <si>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</si>
  <si>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</si>
  <si>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</si>
  <si>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</si>
  <si>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</si>
  <si>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</si>
  <si>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</si>
  <si>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</si>
  <si>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</si>
  <si>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</si>
  <si>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</si>
  <si>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</si>
  <si>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</si>
  <si>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</si>
  <si>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</si>
  <si>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</si>
  <si>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</si>
  <si>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</si>
  <si>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</si>
  <si>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</si>
  <si>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</si>
  <si>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</si>
  <si>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</si>
  <si>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</si>
  <si>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</si>
  <si>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</si>
  <si>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</si>
  <si>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</si>
  <si>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</si>
  <si>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</si>
  <si>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</si>
  <si>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</si>
  <si>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</si>
  <si>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</si>
  <si>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</si>
  <si>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</si>
  <si>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</si>
  <si>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</si>
  <si>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</si>
  <si>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</si>
  <si>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</si>
  <si>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</si>
  <si>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</si>
  <si>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</si>
  <si>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</si>
  <si>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</si>
  <si>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</si>
  <si>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</si>
  <si>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</si>
  <si>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</si>
  <si>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</si>
  <si>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</si>
  <si>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</si>
  <si>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</si>
  <si>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</si>
  <si>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</si>
  <si>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</si>
  <si>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</si>
  <si>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</si>
  <si>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</si>
  <si>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</si>
  <si>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</si>
  <si>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</si>
  <si>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</si>
  <si>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</si>
  <si>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</si>
  <si>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</si>
  <si>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</si>
  <si>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</si>
  <si>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</si>
  <si>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</si>
  <si>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</si>
  <si>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</si>
  <si>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</si>
  <si>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</si>
  <si>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</si>
  <si>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</si>
  <si>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</si>
  <si>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</si>
  <si>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</si>
  <si>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</si>
  <si>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</si>
  <si>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</si>
  <si>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</si>
  <si>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</si>
  <si>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</si>
  <si>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</si>
  <si>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</si>
  <si>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</si>
  <si>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</si>
  <si>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</si>
  <si>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</si>
  <si>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</si>
  <si>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</si>
  <si>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</si>
  <si>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</si>
  <si>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</si>
  <si>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</si>
  <si>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</si>
  <si>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</si>
  <si>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</si>
  <si>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</si>
  <si>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</si>
  <si>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</si>
  <si>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</si>
  <si>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</si>
  <si>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</si>
  <si>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</si>
  <si>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</si>
  <si>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</si>
  <si>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</si>
  <si>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</si>
  <si>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</si>
  <si>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</si>
  <si>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</si>
  <si>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</si>
  <si>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</si>
  <si>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</si>
  <si>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</si>
  <si>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</si>
  <si>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</si>
  <si>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</si>
  <si>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</si>
  <si>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</si>
  <si>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</si>
  <si>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</si>
  <si>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</si>
  <si>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</si>
  <si>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</si>
  <si>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</si>
  <si>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</si>
  <si>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</si>
  <si>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</si>
  <si>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</si>
  <si>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</si>
  <si>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</si>
  <si>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</si>
  <si>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</si>
  <si>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</si>
  <si>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</si>
  <si>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</si>
  <si>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</si>
  <si>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</si>
  <si>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</si>
  <si>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</si>
  <si>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</si>
  <si>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</si>
  <si>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</si>
  <si>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</si>
  <si>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</si>
  <si>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</si>
  <si>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</si>
  <si>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</si>
  <si>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</si>
  <si>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</si>
  <si>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</si>
  <si>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</si>
  <si>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</si>
  <si>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</si>
  <si>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</si>
  <si>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</si>
  <si>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</si>
  <si>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</si>
  <si>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</si>
  <si>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</si>
  <si>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</si>
  <si>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</si>
  <si>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</si>
  <si>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</si>
  <si>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</si>
  <si>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</si>
  <si>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</si>
  <si>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</si>
  <si>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</si>
  <si>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</si>
  <si>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</si>
  <si>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</si>
  <si>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</si>
  <si>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</si>
  <si>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</si>
  <si>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</si>
  <si>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</si>
  <si>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</si>
  <si>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</si>
  <si>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</si>
  <si>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</si>
  <si>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</si>
  <si>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</si>
  <si>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</si>
  <si>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</si>
  <si>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</si>
  <si>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</si>
  <si>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</si>
  <si>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</si>
  <si>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</si>
  <si>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</si>
  <si>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</si>
  <si>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</si>
  <si>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</si>
  <si>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</si>
  <si>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</si>
  <si>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</si>
  <si>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</si>
  <si>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</si>
  <si>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</si>
  <si>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</si>
  <si>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</si>
  <si>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</si>
  <si>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</si>
  <si>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</si>
  <si>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</si>
  <si>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</si>
  <si>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</si>
  <si>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</si>
  <si>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</si>
  <si>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</si>
  <si>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</si>
  <si>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</si>
  <si>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</si>
  <si>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</si>
  <si>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</si>
  <si>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</si>
  <si>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</si>
  <si>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</si>
  <si>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</si>
  <si>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</si>
  <si>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</si>
  <si>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</si>
  <si>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</si>
  <si>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</si>
  <si>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</si>
  <si>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</si>
  <si>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</si>
  <si>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</si>
  <si>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</si>
  <si>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</si>
  <si>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</si>
  <si>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</si>
  <si>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</si>
  <si>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</si>
  <si>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</si>
  <si>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</si>
  <si>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</si>
  <si>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</si>
  <si>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</si>
  <si>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</si>
  <si>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</si>
  <si>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</si>
  <si>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</si>
  <si>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</si>
  <si>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</si>
  <si>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</si>
  <si>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</si>
  <si>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</si>
  <si>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</si>
  <si>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</si>
  <si>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</si>
  <si>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</si>
  <si>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</si>
  <si>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</si>
  <si>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</si>
  <si>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</si>
  <si>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</si>
  <si>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</si>
  <si>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</si>
  <si>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</si>
  <si>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</si>
  <si>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</si>
  <si>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</si>
  <si>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</si>
  <si>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</si>
  <si>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</si>
  <si>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</si>
  <si>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</si>
  <si>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</si>
  <si>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</si>
  <si>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</si>
  <si>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</si>
  <si>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</si>
  <si>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</si>
  <si>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</si>
  <si>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</si>
  <si>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</si>
  <si>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</si>
  <si>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</si>
  <si>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</si>
  <si>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</si>
  <si>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</si>
  <si>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</si>
  <si>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</si>
  <si>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</si>
  <si>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</si>
  <si>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</si>
  <si>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</si>
  <si>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</si>
  <si>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</si>
  <si>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</si>
  <si>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</si>
  <si>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</si>
  <si>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</si>
  <si>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</si>
  <si>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</si>
  <si>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</si>
  <si>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</si>
  <si>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</si>
  <si>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</si>
  <si>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</si>
  <si>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</si>
  <si>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</si>
  <si>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</si>
  <si>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</si>
  <si>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</si>
  <si>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</si>
  <si>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</si>
  <si>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</si>
  <si>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</si>
  <si>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</si>
  <si>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</si>
  <si>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</si>
  <si>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</si>
  <si>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</si>
  <si>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</si>
  <si>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</si>
  <si>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</si>
  <si>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</si>
  <si>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</si>
  <si>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</si>
  <si>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</si>
  <si>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</si>
  <si>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</si>
  <si>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</si>
  <si>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</si>
  <si>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</si>
  <si>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</si>
  <si>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</si>
  <si>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</si>
  <si>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</si>
  <si>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</si>
  <si>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</si>
  <si>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</si>
  <si>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</si>
  <si>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</si>
  <si>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</si>
  <si>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</si>
  <si>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</si>
  <si>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</si>
  <si>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</si>
  <si>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</si>
  <si>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</si>
  <si>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</si>
  <si>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</si>
  <si>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</si>
  <si>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</si>
  <si>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</si>
  <si>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</si>
  <si>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</si>
  <si>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</si>
  <si>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</si>
  <si>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</si>
  <si>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</si>
  <si>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</si>
  <si>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</si>
  <si>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</si>
  <si>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</si>
  <si>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</si>
  <si>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</si>
  <si>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</si>
  <si>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</si>
  <si>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</si>
  <si>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</si>
  <si>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</si>
  <si>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</si>
  <si>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</si>
  <si>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</si>
  <si>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</si>
  <si>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</si>
  <si>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</si>
  <si>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</si>
  <si>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</si>
  <si>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</si>
  <si>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</si>
  <si>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</si>
  <si>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Техническое перевооружение участка ТАИ (РТСЮ)</t>
  </si>
  <si>
    <t>K_KGK_04</t>
  </si>
  <si>
    <t>Соблюдение законодательтсва РФ об обеспечении единства измерений</t>
  </si>
  <si>
    <t>Пресс для поверки манометров и вакуумметров УСД-60ПЗ, калибратор термосопротивлений ТС6622R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</si>
  <si>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</si>
  <si>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</si>
  <si>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</si>
  <si>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Год раскрытия информации: 2022 год</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</si>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</sst>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7" t="s">
        <v>586</v>
      </c>
      <c r="B5" s="257"/>
      <c r="C5" s="257"/>
      <c r="D5" s="126"/>
      <c r="E5" s="126"/>
      <c r="F5" s="126"/>
      <c r="G5" s="126"/>
      <c r="H5" s="126"/>
      <c r="I5" s="126"/>
      <c r="J5" s="126"/>
    </row>
    <row r="6" spans="1:22" s="8" customFormat="1" ht="18.75" x14ac:dyDescent="0.3">
      <c r="A6" s="12"/>
      <c r="H6" s="11"/>
    </row>
    <row r="7" spans="1:22" s="8" customFormat="1" ht="18.75" x14ac:dyDescent="0.2">
      <c r="A7" s="261" t="s">
        <v>10</v>
      </c>
      <c r="B7" s="261"/>
      <c r="C7" s="261"/>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2" t="s">
        <v>575</v>
      </c>
      <c r="B9" s="262"/>
      <c r="C9" s="262"/>
      <c r="D9" s="7"/>
      <c r="E9" s="7"/>
      <c r="F9" s="7"/>
      <c r="G9" s="7"/>
      <c r="H9" s="7"/>
      <c r="I9" s="10"/>
      <c r="J9" s="10"/>
      <c r="K9" s="10"/>
      <c r="L9" s="10"/>
      <c r="M9" s="10"/>
      <c r="N9" s="10"/>
      <c r="O9" s="10"/>
      <c r="P9" s="10"/>
      <c r="Q9" s="10"/>
      <c r="R9" s="10"/>
      <c r="S9" s="10"/>
      <c r="T9" s="10"/>
      <c r="U9" s="10"/>
      <c r="V9" s="10"/>
    </row>
    <row r="10" spans="1:22" s="8" customFormat="1" ht="18.75" x14ac:dyDescent="0.2">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60" t="s">
        <v>580</v>
      </c>
      <c r="B12" s="260"/>
      <c r="C12" s="260"/>
      <c r="D12" s="7"/>
      <c r="E12" s="7"/>
      <c r="F12" s="7"/>
      <c r="G12" s="7"/>
      <c r="H12" s="7"/>
      <c r="I12" s="10"/>
      <c r="J12" s="10"/>
      <c r="K12" s="10"/>
      <c r="L12" s="10"/>
      <c r="M12" s="10"/>
      <c r="N12" s="10"/>
      <c r="O12" s="10"/>
      <c r="P12" s="10"/>
      <c r="Q12" s="10"/>
      <c r="R12" s="10"/>
      <c r="S12" s="10"/>
      <c r="T12" s="10"/>
      <c r="U12" s="10"/>
      <c r="V12" s="10"/>
    </row>
    <row r="13" spans="1:22" s="8" customFormat="1" ht="18.75" x14ac:dyDescent="0.2">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2" t="s">
        <v>579</v>
      </c>
      <c r="B15" s="262"/>
      <c r="C15" s="262"/>
      <c r="D15" s="7"/>
      <c r="E15" s="7"/>
      <c r="F15" s="7"/>
      <c r="G15" s="7"/>
      <c r="H15" s="7"/>
      <c r="I15" s="7"/>
      <c r="J15" s="7"/>
      <c r="K15" s="7"/>
      <c r="L15" s="7"/>
      <c r="M15" s="7"/>
      <c r="N15" s="7"/>
      <c r="O15" s="7"/>
      <c r="P15" s="7"/>
      <c r="Q15" s="7"/>
      <c r="R15" s="7"/>
      <c r="S15" s="7"/>
      <c r="T15" s="7"/>
      <c r="U15" s="7"/>
      <c r="V15" s="7"/>
    </row>
    <row r="16" spans="1:22" s="3" customFormat="1" ht="15.75" x14ac:dyDescent="0.2">
      <c r="A16" s="258" t="s">
        <v>7</v>
      </c>
      <c r="B16" s="258"/>
      <c r="C16" s="258"/>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1" t="s">
        <v>357</v>
      </c>
      <c r="C22" s="23" t="s">
        <v>569</v>
      </c>
      <c r="D22" s="5"/>
      <c r="E22" s="5"/>
      <c r="F22" s="5"/>
      <c r="G22" s="5"/>
      <c r="H22" s="5"/>
      <c r="I22" s="4"/>
      <c r="J22" s="4"/>
      <c r="K22" s="4"/>
      <c r="L22" s="4"/>
      <c r="M22" s="4"/>
      <c r="N22" s="4"/>
      <c r="O22" s="4"/>
      <c r="P22" s="4"/>
      <c r="Q22" s="4"/>
      <c r="R22" s="4"/>
      <c r="S22" s="4"/>
    </row>
    <row r="23" spans="1:22" s="3" customFormat="1" ht="31.5" x14ac:dyDescent="0.2">
      <c r="A23" s="19" t="s">
        <v>64</v>
      </c>
      <c r="B23" s="22" t="s">
        <v>65</v>
      </c>
      <c r="C23" s="250" t="s">
        <v>581</v>
      </c>
      <c r="D23" s="5"/>
      <c r="E23" s="5"/>
      <c r="F23" s="5"/>
      <c r="G23" s="5"/>
      <c r="H23" s="5"/>
      <c r="I23" s="4"/>
      <c r="J23" s="4"/>
      <c r="K23" s="4"/>
      <c r="L23" s="4"/>
      <c r="M23" s="4"/>
      <c r="N23" s="4"/>
      <c r="O23" s="4"/>
      <c r="P23" s="4"/>
      <c r="Q23" s="4"/>
      <c r="R23" s="4"/>
      <c r="S23" s="4"/>
    </row>
    <row r="24" spans="1:22" s="3" customFormat="1" ht="18.75" x14ac:dyDescent="0.2">
      <c r="A24" s="254"/>
      <c r="B24" s="255"/>
      <c r="C24" s="256"/>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576</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578</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543</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570</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254"/>
      <c r="B39" s="255"/>
      <c r="C39" s="256"/>
    </row>
    <row r="40" spans="1:18" ht="63" x14ac:dyDescent="0.25">
      <c r="A40" s="19" t="s">
        <v>484</v>
      </c>
      <c r="B40" s="125" t="s">
        <v>537</v>
      </c>
      <c r="C40" s="202" t="s">
        <v>559</v>
      </c>
    </row>
    <row r="41" spans="1:18" ht="94.5" x14ac:dyDescent="0.25">
      <c r="A41" s="19" t="s">
        <v>496</v>
      </c>
      <c r="B41" s="125" t="s">
        <v>519</v>
      </c>
      <c r="C41" s="203" t="s">
        <v>559</v>
      </c>
    </row>
    <row r="42" spans="1:18" ht="63" x14ac:dyDescent="0.25">
      <c r="A42" s="19" t="s">
        <v>485</v>
      </c>
      <c r="B42" s="125" t="s">
        <v>534</v>
      </c>
      <c r="C42" s="203" t="s">
        <v>559</v>
      </c>
    </row>
    <row r="43" spans="1:18" ht="173.25" x14ac:dyDescent="0.25">
      <c r="A43" s="19" t="s">
        <v>499</v>
      </c>
      <c r="B43" s="125" t="s">
        <v>500</v>
      </c>
      <c r="C43" s="203" t="s">
        <v>559</v>
      </c>
    </row>
    <row r="44" spans="1:18" ht="94.5" x14ac:dyDescent="0.25">
      <c r="A44" s="19" t="s">
        <v>486</v>
      </c>
      <c r="B44" s="125" t="s">
        <v>525</v>
      </c>
      <c r="C44" s="203" t="s">
        <v>559</v>
      </c>
    </row>
    <row r="45" spans="1:18" ht="78.75" x14ac:dyDescent="0.25">
      <c r="A45" s="19" t="s">
        <v>520</v>
      </c>
      <c r="B45" s="125" t="s">
        <v>526</v>
      </c>
      <c r="C45" s="203" t="s">
        <v>559</v>
      </c>
    </row>
    <row r="46" spans="1:18" ht="94.5" x14ac:dyDescent="0.25">
      <c r="A46" s="19" t="s">
        <v>487</v>
      </c>
      <c r="B46" s="125" t="s">
        <v>527</v>
      </c>
      <c r="C46" s="203" t="s">
        <v>559</v>
      </c>
    </row>
    <row r="47" spans="1:18" ht="15.75" x14ac:dyDescent="0.25">
      <c r="A47" s="254"/>
      <c r="B47" s="255"/>
      <c r="C47" s="256"/>
    </row>
    <row r="48" spans="1:18" ht="47.25" x14ac:dyDescent="0.25">
      <c r="A48" s="19" t="s">
        <v>521</v>
      </c>
      <c r="B48" s="125" t="s">
        <v>535</v>
      </c>
      <c r="C48" s="204">
        <f>'6.2. Паспорт фин осв ввод'!D24</f>
        <v>0.27561629999999998</v>
      </c>
    </row>
    <row r="49" spans="1:3" ht="47.25" x14ac:dyDescent="0.25">
      <c r="A49" s="19" t="s">
        <v>488</v>
      </c>
      <c r="B49" s="125" t="s">
        <v>536</v>
      </c>
      <c r="C49" s="204">
        <f>'6.2. Паспорт фин осв ввод'!D30</f>
        <v>0.22968</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4" zoomScale="70" zoomScaleNormal="70" zoomScaleSheetLayoutView="70" workbookViewId="0">
      <selection activeCell="I30" sqref="I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7" width="18.7109375" style="43" customWidth="1"/>
    <col min="8" max="8" width="12.85546875" style="43" customWidth="1"/>
    <col min="9" max="12" width="7.5703125" style="43" customWidth="1"/>
    <col min="13" max="13" width="11.42578125" style="43" customWidth="1"/>
    <col min="14" max="16" width="7.5703125" style="43" customWidth="1"/>
    <col min="17" max="17" width="9.5703125" style="43" customWidth="1"/>
    <col min="18" max="20" width="7.5703125" style="43" customWidth="1"/>
    <col min="21" max="21" width="9.28515625" style="43" customWidth="1"/>
    <col min="22" max="24" width="7.5703125" style="43" customWidth="1"/>
    <col min="25" max="25" width="9.28515625" style="43" customWidth="1"/>
    <col min="26" max="28" width="7.5703125" style="43" customWidth="1"/>
    <col min="29" max="29" width="9.28515625" style="43" customWidth="1"/>
    <col min="30" max="32" width="7.5703125" style="43" customWidth="1"/>
    <col min="33" max="33" width="8.7109375" style="43" customWidth="1"/>
    <col min="34" max="36" width="7.5703125" style="43" customWidth="1"/>
    <col min="37" max="37" width="9.28515625" style="43" customWidth="1"/>
    <col min="38" max="40" width="7.5703125" style="43" customWidth="1"/>
    <col min="41" max="41" width="13.140625" style="43" customWidth="1"/>
    <col min="42" max="42" width="24.85546875" style="43" customWidth="1"/>
    <col min="43" max="16384" width="9.140625" style="43"/>
  </cols>
  <sheetData>
    <row r="1" spans="1:42" ht="18.75" x14ac:dyDescent="0.25">
      <c r="L1" s="25" t="s">
        <v>70</v>
      </c>
    </row>
    <row r="2" spans="1:42" ht="18.75" x14ac:dyDescent="0.3">
      <c r="L2" s="11" t="s">
        <v>11</v>
      </c>
    </row>
    <row r="3" spans="1:42" ht="18.75" x14ac:dyDescent="0.3">
      <c r="L3" s="11" t="s">
        <v>69</v>
      </c>
    </row>
    <row r="4" spans="1:42"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row>
    <row r="5" spans="1:42" ht="18.75" x14ac:dyDescent="0.3">
      <c r="AP5" s="11"/>
    </row>
    <row r="6" spans="1:42" ht="18.75" x14ac:dyDescent="0.25">
      <c r="A6" s="325" t="s">
        <v>10</v>
      </c>
      <c r="B6" s="325"/>
      <c r="C6" s="325"/>
      <c r="D6" s="325"/>
      <c r="E6" s="325"/>
      <c r="F6" s="325"/>
      <c r="G6" s="325"/>
      <c r="H6" s="325"/>
      <c r="I6" s="325"/>
      <c r="J6" s="325"/>
      <c r="K6" s="325"/>
      <c r="L6" s="325"/>
      <c r="M6" s="325"/>
      <c r="N6" s="325"/>
      <c r="O6" s="325"/>
      <c r="P6" s="325"/>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row>
    <row r="7" spans="1:42" ht="18.75" x14ac:dyDescent="0.25">
      <c r="A7" s="176"/>
      <c r="B7" s="176"/>
      <c r="C7" s="176"/>
      <c r="D7" s="176"/>
      <c r="E7" s="176"/>
      <c r="F7" s="176"/>
      <c r="G7" s="176"/>
      <c r="H7" s="176"/>
      <c r="I7" s="176"/>
      <c r="J7" s="176"/>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row>
    <row r="8" spans="1:42" x14ac:dyDescent="0.25">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row>
    <row r="9" spans="1:42" ht="18.75" customHeight="1" x14ac:dyDescent="0.25">
      <c r="A9" s="324" t="s">
        <v>9</v>
      </c>
      <c r="B9" s="324"/>
      <c r="C9" s="324"/>
      <c r="D9" s="324"/>
      <c r="E9" s="324"/>
      <c r="F9" s="324"/>
      <c r="G9" s="324"/>
      <c r="H9" s="324"/>
      <c r="I9" s="324"/>
      <c r="J9" s="324"/>
      <c r="K9" s="324"/>
      <c r="L9" s="324"/>
      <c r="M9" s="324"/>
      <c r="N9" s="324"/>
      <c r="O9" s="324"/>
      <c r="P9" s="324"/>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row>
    <row r="10" spans="1:42" ht="18.75" x14ac:dyDescent="0.25">
      <c r="A10" s="176"/>
      <c r="B10" s="176"/>
      <c r="C10" s="176"/>
      <c r="D10" s="176"/>
      <c r="E10" s="176"/>
      <c r="F10" s="176"/>
      <c r="G10" s="176"/>
      <c r="H10" s="176"/>
      <c r="I10" s="176"/>
      <c r="J10" s="176"/>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row>
    <row r="11" spans="1:42" x14ac:dyDescent="0.25">
      <c r="A11" s="323" t="str">
        <f>'1. паспорт местоположение'!A12:C12</f>
        <v>K_KGK_04</v>
      </c>
      <c r="B11" s="323"/>
      <c r="C11" s="323"/>
      <c r="D11" s="323"/>
      <c r="E11" s="323"/>
      <c r="F11" s="323"/>
      <c r="G11" s="323"/>
      <c r="H11" s="323"/>
      <c r="I11" s="323"/>
      <c r="J11" s="323"/>
      <c r="K11" s="323"/>
      <c r="L11" s="323"/>
      <c r="M11" s="323"/>
      <c r="N11" s="323"/>
      <c r="O11" s="323"/>
      <c r="P11" s="323"/>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row>
    <row r="12" spans="1:42" x14ac:dyDescent="0.25">
      <c r="A12" s="324" t="s">
        <v>8</v>
      </c>
      <c r="B12" s="324"/>
      <c r="C12" s="324"/>
      <c r="D12" s="324"/>
      <c r="E12" s="324"/>
      <c r="F12" s="324"/>
      <c r="G12" s="324"/>
      <c r="H12" s="324"/>
      <c r="I12" s="324"/>
      <c r="J12" s="324"/>
      <c r="K12" s="324"/>
      <c r="L12" s="324"/>
      <c r="M12" s="324"/>
      <c r="N12" s="324"/>
      <c r="O12" s="324"/>
      <c r="P12" s="324"/>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row>
    <row r="13" spans="1:42" ht="16.5" customHeight="1" x14ac:dyDescent="0.3">
      <c r="A13" s="178"/>
      <c r="B13" s="178"/>
      <c r="C13" s="178"/>
      <c r="D13" s="178"/>
      <c r="E13" s="178"/>
      <c r="F13" s="178"/>
      <c r="G13" s="178"/>
      <c r="H13" s="178"/>
      <c r="I13" s="178"/>
      <c r="J13" s="17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25">
      <c r="A14" s="323" t="str">
        <f>'1. паспорт местоположение'!A15:C15</f>
        <v>Техническое перевооружение участка ТАИ (РТСЮ)</v>
      </c>
      <c r="B14" s="323"/>
      <c r="C14" s="323"/>
      <c r="D14" s="323"/>
      <c r="E14" s="323"/>
      <c r="F14" s="323"/>
      <c r="G14" s="323"/>
      <c r="H14" s="323"/>
      <c r="I14" s="323"/>
      <c r="J14" s="323"/>
      <c r="K14" s="323"/>
      <c r="L14" s="323"/>
      <c r="M14" s="323"/>
      <c r="N14" s="323"/>
      <c r="O14" s="323"/>
      <c r="P14" s="323"/>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row>
    <row r="15" spans="1:42" ht="15.75" customHeight="1" x14ac:dyDescent="0.25">
      <c r="A15" s="258" t="s">
        <v>7</v>
      </c>
      <c r="B15" s="258"/>
      <c r="C15" s="258"/>
      <c r="D15" s="258"/>
      <c r="E15" s="258"/>
      <c r="F15" s="258"/>
      <c r="G15" s="258"/>
      <c r="H15" s="258"/>
      <c r="I15" s="258"/>
      <c r="J15" s="258"/>
      <c r="K15" s="258"/>
      <c r="L15" s="258"/>
      <c r="M15" s="258"/>
      <c r="N15" s="258"/>
      <c r="O15" s="258"/>
      <c r="P15" s="258"/>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x14ac:dyDescent="0.25">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row>
    <row r="18" spans="1:45" x14ac:dyDescent="0.25">
      <c r="A18" s="326" t="s">
        <v>509</v>
      </c>
      <c r="B18" s="326"/>
      <c r="C18" s="326"/>
      <c r="D18" s="326"/>
      <c r="E18" s="326"/>
      <c r="F18" s="326"/>
      <c r="G18" s="326"/>
      <c r="H18" s="326"/>
      <c r="I18" s="326"/>
      <c r="J18" s="326"/>
      <c r="K18" s="326"/>
      <c r="L18" s="326"/>
      <c r="M18" s="326"/>
      <c r="N18" s="326"/>
      <c r="O18" s="326"/>
      <c r="P18" s="326"/>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row>
    <row r="20" spans="1:45" ht="33" customHeight="1" x14ac:dyDescent="0.25">
      <c r="A20" s="309" t="s">
        <v>194</v>
      </c>
      <c r="B20" s="309" t="s">
        <v>193</v>
      </c>
      <c r="C20" s="307" t="s">
        <v>192</v>
      </c>
      <c r="D20" s="307"/>
      <c r="E20" s="365" t="s">
        <v>191</v>
      </c>
      <c r="F20" s="366"/>
      <c r="G20" s="367"/>
      <c r="H20" s="327" t="s">
        <v>571</v>
      </c>
      <c r="I20" s="321" t="s">
        <v>544</v>
      </c>
      <c r="J20" s="322"/>
      <c r="K20" s="322"/>
      <c r="L20" s="322"/>
      <c r="M20" s="321" t="s">
        <v>545</v>
      </c>
      <c r="N20" s="322"/>
      <c r="O20" s="322"/>
      <c r="P20" s="322"/>
      <c r="Q20" s="321" t="s">
        <v>560</v>
      </c>
      <c r="R20" s="322"/>
      <c r="S20" s="322"/>
      <c r="T20" s="322"/>
      <c r="U20" s="321" t="s">
        <v>561</v>
      </c>
      <c r="V20" s="322"/>
      <c r="W20" s="322"/>
      <c r="X20" s="322"/>
      <c r="Y20" s="321" t="s">
        <v>562</v>
      </c>
      <c r="Z20" s="322"/>
      <c r="AA20" s="322"/>
      <c r="AB20" s="322"/>
      <c r="AC20" s="321" t="s">
        <v>563</v>
      </c>
      <c r="AD20" s="322"/>
      <c r="AE20" s="322"/>
      <c r="AF20" s="322"/>
      <c r="AG20" s="321" t="s">
        <v>572</v>
      </c>
      <c r="AH20" s="322"/>
      <c r="AI20" s="322"/>
      <c r="AJ20" s="322"/>
      <c r="AK20" s="321" t="s">
        <v>573</v>
      </c>
      <c r="AL20" s="322"/>
      <c r="AM20" s="322"/>
      <c r="AN20" s="322"/>
      <c r="AO20" s="316" t="s">
        <v>190</v>
      </c>
      <c r="AP20" s="317"/>
      <c r="AQ20" s="57"/>
      <c r="AR20" s="57"/>
      <c r="AS20" s="57"/>
    </row>
    <row r="21" spans="1:45" ht="99.75" customHeight="1" x14ac:dyDescent="0.25">
      <c r="A21" s="310"/>
      <c r="B21" s="310"/>
      <c r="C21" s="307"/>
      <c r="D21" s="307"/>
      <c r="E21" s="368"/>
      <c r="F21" s="369"/>
      <c r="G21" s="370"/>
      <c r="H21" s="328"/>
      <c r="I21" s="320" t="s">
        <v>3</v>
      </c>
      <c r="J21" s="320"/>
      <c r="K21" s="320" t="s">
        <v>558</v>
      </c>
      <c r="L21" s="320"/>
      <c r="M21" s="320" t="s">
        <v>3</v>
      </c>
      <c r="N21" s="320"/>
      <c r="O21" s="320" t="s">
        <v>558</v>
      </c>
      <c r="P21" s="320"/>
      <c r="Q21" s="320" t="s">
        <v>3</v>
      </c>
      <c r="R21" s="320"/>
      <c r="S21" s="320" t="s">
        <v>558</v>
      </c>
      <c r="T21" s="320"/>
      <c r="U21" s="320" t="s">
        <v>3</v>
      </c>
      <c r="V21" s="320"/>
      <c r="W21" s="320" t="s">
        <v>188</v>
      </c>
      <c r="X21" s="320"/>
      <c r="Y21" s="320" t="s">
        <v>3</v>
      </c>
      <c r="Z21" s="320"/>
      <c r="AA21" s="320" t="s">
        <v>188</v>
      </c>
      <c r="AB21" s="320"/>
      <c r="AC21" s="320" t="s">
        <v>3</v>
      </c>
      <c r="AD21" s="320"/>
      <c r="AE21" s="320" t="s">
        <v>188</v>
      </c>
      <c r="AF21" s="320"/>
      <c r="AG21" s="320" t="s">
        <v>3</v>
      </c>
      <c r="AH21" s="320"/>
      <c r="AI21" s="320" t="s">
        <v>188</v>
      </c>
      <c r="AJ21" s="320"/>
      <c r="AK21" s="320" t="s">
        <v>3</v>
      </c>
      <c r="AL21" s="320"/>
      <c r="AM21" s="320" t="s">
        <v>188</v>
      </c>
      <c r="AN21" s="320"/>
      <c r="AO21" s="318"/>
      <c r="AP21" s="319"/>
    </row>
    <row r="22" spans="1:45" ht="89.25" customHeight="1" x14ac:dyDescent="0.25">
      <c r="A22" s="311"/>
      <c r="B22" s="311"/>
      <c r="C22" s="206" t="s">
        <v>3</v>
      </c>
      <c r="D22" s="206" t="s">
        <v>188</v>
      </c>
      <c r="E22" s="56" t="s">
        <v>577</v>
      </c>
      <c r="F22" s="56" t="s">
        <v>585</v>
      </c>
      <c r="G22" s="56" t="s">
        <v>587</v>
      </c>
      <c r="H22" s="329"/>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6" t="s">
        <v>189</v>
      </c>
      <c r="AP22" s="206" t="s">
        <v>188</v>
      </c>
    </row>
    <row r="23" spans="1:45" ht="19.5" customHeight="1" x14ac:dyDescent="0.25">
      <c r="A23" s="49">
        <v>1</v>
      </c>
      <c r="B23" s="49">
        <f>A23+1</f>
        <v>2</v>
      </c>
      <c r="C23" s="49">
        <f t="shared" ref="C23:AP23" si="0">B23+1</f>
        <v>3</v>
      </c>
      <c r="D23" s="49">
        <f t="shared" si="0"/>
        <v>4</v>
      </c>
      <c r="E23" s="49">
        <f t="shared" si="0"/>
        <v>5</v>
      </c>
      <c r="F23" s="49">
        <f t="shared" si="0"/>
        <v>6</v>
      </c>
      <c r="G23" s="252">
        <f t="shared" ref="G23" si="1">F23+1</f>
        <v>7</v>
      </c>
      <c r="H23" s="252">
        <f t="shared" ref="H23" si="2">G23+1</f>
        <v>8</v>
      </c>
      <c r="I23" s="252">
        <f t="shared" ref="I23" si="3">H23+1</f>
        <v>9</v>
      </c>
      <c r="J23" s="252">
        <f t="shared" ref="J23" si="4">I23+1</f>
        <v>10</v>
      </c>
      <c r="K23" s="252">
        <f t="shared" ref="K23" si="5">J23+1</f>
        <v>11</v>
      </c>
      <c r="L23" s="252">
        <f t="shared" ref="L23" si="6">K23+1</f>
        <v>12</v>
      </c>
      <c r="M23" s="252">
        <f t="shared" ref="M23" si="7">L23+1</f>
        <v>13</v>
      </c>
      <c r="N23" s="252">
        <f t="shared" ref="N23" si="8">M23+1</f>
        <v>14</v>
      </c>
      <c r="O23" s="252">
        <f t="shared" ref="O23" si="9">N23+1</f>
        <v>15</v>
      </c>
      <c r="P23" s="252">
        <f t="shared" ref="P23" si="10">O23+1</f>
        <v>16</v>
      </c>
      <c r="Q23" s="252">
        <f t="shared" ref="Q23" si="11">P23+1</f>
        <v>17</v>
      </c>
      <c r="R23" s="252">
        <f t="shared" ref="R23" si="12">Q23+1</f>
        <v>18</v>
      </c>
      <c r="S23" s="252">
        <f t="shared" ref="S23" si="13">R23+1</f>
        <v>19</v>
      </c>
      <c r="T23" s="252">
        <f t="shared" ref="T23" si="14">S23+1</f>
        <v>20</v>
      </c>
      <c r="U23" s="252">
        <f t="shared" ref="U23" si="15">T23+1</f>
        <v>21</v>
      </c>
      <c r="V23" s="252">
        <f t="shared" ref="V23" si="16">U23+1</f>
        <v>22</v>
      </c>
      <c r="W23" s="252">
        <f t="shared" ref="W23" si="17">V23+1</f>
        <v>23</v>
      </c>
      <c r="X23" s="252">
        <f t="shared" ref="X23" si="18">W23+1</f>
        <v>24</v>
      </c>
      <c r="Y23" s="252">
        <f t="shared" ref="Y23" si="19">X23+1</f>
        <v>25</v>
      </c>
      <c r="Z23" s="252">
        <f t="shared" ref="Z23" si="20">Y23+1</f>
        <v>26</v>
      </c>
      <c r="AA23" s="252">
        <f t="shared" ref="AA23" si="21">Z23+1</f>
        <v>27</v>
      </c>
      <c r="AB23" s="252">
        <f t="shared" ref="AB23" si="22">AA23+1</f>
        <v>28</v>
      </c>
      <c r="AC23" s="252">
        <f t="shared" ref="AC23" si="23">AB23+1</f>
        <v>29</v>
      </c>
      <c r="AD23" s="252">
        <f t="shared" ref="AD23" si="24">AC23+1</f>
        <v>30</v>
      </c>
      <c r="AE23" s="252">
        <f t="shared" ref="AE23" si="25">AD23+1</f>
        <v>31</v>
      </c>
      <c r="AF23" s="252">
        <f t="shared" ref="AF23" si="26">AE23+1</f>
        <v>32</v>
      </c>
      <c r="AG23" s="252">
        <f t="shared" ref="AG23" si="27">AF23+1</f>
        <v>33</v>
      </c>
      <c r="AH23" s="252">
        <f t="shared" ref="AH23" si="28">AG23+1</f>
        <v>34</v>
      </c>
      <c r="AI23" s="252">
        <f t="shared" ref="AI23" si="29">AH23+1</f>
        <v>35</v>
      </c>
      <c r="AJ23" s="252">
        <f t="shared" ref="AJ23" si="30">AI23+1</f>
        <v>36</v>
      </c>
      <c r="AK23" s="252">
        <f t="shared" ref="AK23" si="31">AJ23+1</f>
        <v>37</v>
      </c>
      <c r="AL23" s="252">
        <f t="shared" ref="AL23" si="32">AK23+1</f>
        <v>38</v>
      </c>
      <c r="AM23" s="252">
        <f t="shared" ref="AM23" si="33">AL23+1</f>
        <v>39</v>
      </c>
      <c r="AN23" s="252">
        <f t="shared" ref="AN23" si="34">AM23+1</f>
        <v>40</v>
      </c>
      <c r="AO23" s="252">
        <f t="shared" ref="AO23" si="35">AN23+1</f>
        <v>41</v>
      </c>
      <c r="AP23" s="252">
        <f t="shared" ref="AP23" si="36">AO23+1</f>
        <v>42</v>
      </c>
    </row>
    <row r="24" spans="1:45" ht="47.25" customHeight="1" x14ac:dyDescent="0.25">
      <c r="A24" s="54">
        <v>1</v>
      </c>
      <c r="B24" s="53" t="s">
        <v>187</v>
      </c>
      <c r="C24" s="180">
        <f>Q24</f>
        <v>0.36720000000000003</v>
      </c>
      <c r="D24" s="180">
        <f>O24+S24</f>
        <v>0.27561629999999998</v>
      </c>
      <c r="E24" s="181">
        <v>0</v>
      </c>
      <c r="F24" s="180">
        <f t="shared" ref="F24" si="37">SUM(F25:F29)</f>
        <v>0.27561629999999998</v>
      </c>
      <c r="G24" s="181">
        <v>0</v>
      </c>
      <c r="H24" s="180">
        <f t="shared" ref="H24:AM24" si="38">SUM(H25:H29)</f>
        <v>0</v>
      </c>
      <c r="I24" s="180">
        <f t="shared" ref="I24" si="39">SUM(I25:I29)</f>
        <v>0</v>
      </c>
      <c r="J24" s="180">
        <f t="shared" si="38"/>
        <v>0</v>
      </c>
      <c r="K24" s="180">
        <f t="shared" si="38"/>
        <v>0</v>
      </c>
      <c r="L24" s="180">
        <f t="shared" si="38"/>
        <v>0</v>
      </c>
      <c r="M24" s="180">
        <f t="shared" ref="M24:Q24" si="40">SUM(M25:M29)</f>
        <v>0</v>
      </c>
      <c r="N24" s="180">
        <f t="shared" si="40"/>
        <v>0</v>
      </c>
      <c r="O24" s="180">
        <f t="shared" si="40"/>
        <v>0</v>
      </c>
      <c r="P24" s="180">
        <f t="shared" si="40"/>
        <v>0</v>
      </c>
      <c r="Q24" s="180">
        <f t="shared" si="40"/>
        <v>0.36720000000000003</v>
      </c>
      <c r="R24" s="180">
        <f t="shared" si="38"/>
        <v>0</v>
      </c>
      <c r="S24" s="180">
        <f t="shared" si="38"/>
        <v>0.27561629999999998</v>
      </c>
      <c r="T24" s="180">
        <f t="shared" si="38"/>
        <v>0</v>
      </c>
      <c r="U24" s="180">
        <f t="shared" si="38"/>
        <v>0</v>
      </c>
      <c r="V24" s="180">
        <f t="shared" si="38"/>
        <v>0</v>
      </c>
      <c r="W24" s="180">
        <f t="shared" si="38"/>
        <v>0</v>
      </c>
      <c r="X24" s="180">
        <f t="shared" si="38"/>
        <v>0</v>
      </c>
      <c r="Y24" s="180">
        <f t="shared" si="38"/>
        <v>0</v>
      </c>
      <c r="Z24" s="180">
        <f t="shared" si="38"/>
        <v>0</v>
      </c>
      <c r="AA24" s="180">
        <f t="shared" si="38"/>
        <v>0</v>
      </c>
      <c r="AB24" s="180">
        <f t="shared" si="38"/>
        <v>0</v>
      </c>
      <c r="AC24" s="180">
        <f t="shared" si="38"/>
        <v>0</v>
      </c>
      <c r="AD24" s="180">
        <f t="shared" si="38"/>
        <v>0</v>
      </c>
      <c r="AE24" s="180">
        <f t="shared" si="38"/>
        <v>0</v>
      </c>
      <c r="AF24" s="180">
        <f t="shared" si="38"/>
        <v>0</v>
      </c>
      <c r="AG24" s="180">
        <f t="shared" si="38"/>
        <v>0</v>
      </c>
      <c r="AH24" s="180">
        <f t="shared" si="38"/>
        <v>0</v>
      </c>
      <c r="AI24" s="180">
        <f t="shared" si="38"/>
        <v>0</v>
      </c>
      <c r="AJ24" s="180">
        <f t="shared" si="38"/>
        <v>0</v>
      </c>
      <c r="AK24" s="180">
        <f t="shared" si="38"/>
        <v>0</v>
      </c>
      <c r="AL24" s="180">
        <f t="shared" si="38"/>
        <v>0</v>
      </c>
      <c r="AM24" s="180">
        <f t="shared" si="38"/>
        <v>0</v>
      </c>
      <c r="AN24" s="180">
        <f>SUM(AN25:AN29)</f>
        <v>0</v>
      </c>
      <c r="AO24" s="179">
        <f>I24+M24+Q24+U24+AK24+Y24+AC24+AG24</f>
        <v>0.36720000000000003</v>
      </c>
      <c r="AP24" s="179">
        <f>D24</f>
        <v>0.27561629999999998</v>
      </c>
    </row>
    <row r="25" spans="1:45" ht="24" customHeight="1" x14ac:dyDescent="0.25">
      <c r="A25" s="51" t="s">
        <v>186</v>
      </c>
      <c r="B25" s="32" t="s">
        <v>185</v>
      </c>
      <c r="C25" s="180">
        <f t="shared" ref="C25:C64" si="41">Q25</f>
        <v>0</v>
      </c>
      <c r="D25" s="180">
        <f t="shared" ref="D25:D64" si="42">O25</f>
        <v>0</v>
      </c>
      <c r="E25" s="181">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79">
        <f t="shared" ref="AO25:AO64" si="43">I25+M25+Q25+U25+AK25+Y25+AC25+AG25</f>
        <v>0</v>
      </c>
      <c r="AP25" s="179">
        <f t="shared" ref="AP25:AP64" si="44">D25</f>
        <v>0</v>
      </c>
    </row>
    <row r="26" spans="1:45" x14ac:dyDescent="0.25">
      <c r="A26" s="51" t="s">
        <v>184</v>
      </c>
      <c r="B26" s="32" t="s">
        <v>183</v>
      </c>
      <c r="C26" s="180">
        <f t="shared" si="41"/>
        <v>0</v>
      </c>
      <c r="D26" s="180">
        <f t="shared" si="42"/>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79">
        <f t="shared" si="43"/>
        <v>0</v>
      </c>
      <c r="AP26" s="179">
        <f t="shared" si="44"/>
        <v>0</v>
      </c>
    </row>
    <row r="27" spans="1:45" ht="31.5" x14ac:dyDescent="0.25">
      <c r="A27" s="51" t="s">
        <v>182</v>
      </c>
      <c r="B27" s="32" t="s">
        <v>445</v>
      </c>
      <c r="C27" s="180">
        <f t="shared" si="41"/>
        <v>0.36720000000000003</v>
      </c>
      <c r="D27" s="180">
        <f>O27+S27</f>
        <v>0.27561629999999998</v>
      </c>
      <c r="E27" s="181">
        <v>0</v>
      </c>
      <c r="F27" s="181">
        <f>D27</f>
        <v>0.27561629999999998</v>
      </c>
      <c r="G27" s="181">
        <v>0</v>
      </c>
      <c r="H27" s="181">
        <v>0</v>
      </c>
      <c r="I27" s="181">
        <v>0</v>
      </c>
      <c r="J27" s="181">
        <v>0</v>
      </c>
      <c r="K27" s="181">
        <v>0</v>
      </c>
      <c r="L27" s="181">
        <v>0</v>
      </c>
      <c r="M27" s="181">
        <v>0</v>
      </c>
      <c r="N27" s="181">
        <v>0</v>
      </c>
      <c r="O27" s="181">
        <v>0</v>
      </c>
      <c r="P27" s="181">
        <v>0</v>
      </c>
      <c r="Q27" s="181">
        <v>0.36720000000000003</v>
      </c>
      <c r="R27" s="181">
        <v>0</v>
      </c>
      <c r="S27" s="181">
        <v>0.27561629999999998</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79">
        <f t="shared" si="43"/>
        <v>0.36720000000000003</v>
      </c>
      <c r="AP27" s="179">
        <f t="shared" si="44"/>
        <v>0.27561629999999998</v>
      </c>
    </row>
    <row r="28" spans="1:45" x14ac:dyDescent="0.25">
      <c r="A28" s="51" t="s">
        <v>181</v>
      </c>
      <c r="B28" s="32" t="s">
        <v>546</v>
      </c>
      <c r="C28" s="180">
        <f t="shared" si="41"/>
        <v>0</v>
      </c>
      <c r="D28" s="180">
        <f t="shared" si="42"/>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79">
        <f t="shared" si="43"/>
        <v>0</v>
      </c>
      <c r="AP28" s="179">
        <f t="shared" si="44"/>
        <v>0</v>
      </c>
    </row>
    <row r="29" spans="1:45" x14ac:dyDescent="0.25">
      <c r="A29" s="51" t="s">
        <v>180</v>
      </c>
      <c r="B29" s="55" t="s">
        <v>179</v>
      </c>
      <c r="C29" s="180">
        <f t="shared" si="41"/>
        <v>0</v>
      </c>
      <c r="D29" s="180">
        <f t="shared" si="42"/>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79">
        <f t="shared" si="43"/>
        <v>0</v>
      </c>
      <c r="AP29" s="179">
        <f t="shared" si="44"/>
        <v>0</v>
      </c>
    </row>
    <row r="30" spans="1:45" ht="47.25" x14ac:dyDescent="0.25">
      <c r="A30" s="54" t="s">
        <v>64</v>
      </c>
      <c r="B30" s="53" t="s">
        <v>178</v>
      </c>
      <c r="C30" s="180">
        <f t="shared" si="41"/>
        <v>0.30599999999999999</v>
      </c>
      <c r="D30" s="180">
        <f>O30+S30</f>
        <v>0.22968</v>
      </c>
      <c r="E30" s="179">
        <v>0</v>
      </c>
      <c r="F30" s="179">
        <f>D30</f>
        <v>0.22968</v>
      </c>
      <c r="G30" s="179">
        <v>0</v>
      </c>
      <c r="H30" s="179">
        <v>0</v>
      </c>
      <c r="I30" s="179">
        <f t="shared" ref="I30" si="45">SUM(I31:I34)</f>
        <v>0</v>
      </c>
      <c r="J30" s="179">
        <f t="shared" ref="J30:AO30" si="46">SUM(J31:J34)</f>
        <v>0</v>
      </c>
      <c r="K30" s="179">
        <f t="shared" si="46"/>
        <v>0</v>
      </c>
      <c r="L30" s="179">
        <f t="shared" si="46"/>
        <v>0</v>
      </c>
      <c r="M30" s="179">
        <f t="shared" ref="M30:Q30" si="47">SUM(M31:M34)</f>
        <v>0</v>
      </c>
      <c r="N30" s="179">
        <f t="shared" si="47"/>
        <v>0</v>
      </c>
      <c r="O30" s="179">
        <f t="shared" si="47"/>
        <v>0</v>
      </c>
      <c r="P30" s="179">
        <f t="shared" si="47"/>
        <v>0</v>
      </c>
      <c r="Q30" s="179">
        <f t="shared" si="47"/>
        <v>0.30599999999999999</v>
      </c>
      <c r="R30" s="179">
        <f t="shared" si="46"/>
        <v>0</v>
      </c>
      <c r="S30" s="179">
        <f t="shared" si="46"/>
        <v>0.22968</v>
      </c>
      <c r="T30" s="179">
        <f t="shared" si="46"/>
        <v>0</v>
      </c>
      <c r="U30" s="179">
        <f t="shared" si="46"/>
        <v>0</v>
      </c>
      <c r="V30" s="179">
        <f t="shared" si="46"/>
        <v>0</v>
      </c>
      <c r="W30" s="179">
        <f t="shared" si="46"/>
        <v>0</v>
      </c>
      <c r="X30" s="179">
        <f t="shared" si="46"/>
        <v>0</v>
      </c>
      <c r="Y30" s="179">
        <f t="shared" si="46"/>
        <v>0</v>
      </c>
      <c r="Z30" s="179">
        <f t="shared" si="46"/>
        <v>0</v>
      </c>
      <c r="AA30" s="179">
        <f t="shared" si="46"/>
        <v>0</v>
      </c>
      <c r="AB30" s="179">
        <f t="shared" si="46"/>
        <v>0</v>
      </c>
      <c r="AC30" s="179">
        <f t="shared" si="46"/>
        <v>0</v>
      </c>
      <c r="AD30" s="179">
        <f t="shared" si="46"/>
        <v>0</v>
      </c>
      <c r="AE30" s="179">
        <f t="shared" si="46"/>
        <v>0</v>
      </c>
      <c r="AF30" s="179">
        <f t="shared" si="46"/>
        <v>0</v>
      </c>
      <c r="AG30" s="179">
        <f t="shared" si="46"/>
        <v>0</v>
      </c>
      <c r="AH30" s="179">
        <f t="shared" si="46"/>
        <v>0</v>
      </c>
      <c r="AI30" s="179">
        <f t="shared" si="46"/>
        <v>0</v>
      </c>
      <c r="AJ30" s="179">
        <f t="shared" si="46"/>
        <v>0</v>
      </c>
      <c r="AK30" s="179">
        <f t="shared" si="46"/>
        <v>0</v>
      </c>
      <c r="AL30" s="179">
        <f t="shared" si="46"/>
        <v>0</v>
      </c>
      <c r="AM30" s="179">
        <f t="shared" si="46"/>
        <v>0</v>
      </c>
      <c r="AN30" s="179">
        <f t="shared" si="46"/>
        <v>0</v>
      </c>
      <c r="AO30" s="179">
        <f t="shared" si="46"/>
        <v>0.30599999999999999</v>
      </c>
      <c r="AP30" s="179">
        <f t="shared" si="44"/>
        <v>0.22968</v>
      </c>
    </row>
    <row r="31" spans="1:45" x14ac:dyDescent="0.25">
      <c r="A31" s="54" t="s">
        <v>177</v>
      </c>
      <c r="B31" s="32" t="s">
        <v>176</v>
      </c>
      <c r="C31" s="180">
        <f t="shared" si="41"/>
        <v>0</v>
      </c>
      <c r="D31" s="180">
        <f t="shared" si="42"/>
        <v>0</v>
      </c>
      <c r="E31" s="188">
        <v>0</v>
      </c>
      <c r="F31" s="188">
        <v>0</v>
      </c>
      <c r="G31" s="188">
        <v>0</v>
      </c>
      <c r="H31" s="181">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79">
        <f t="shared" si="43"/>
        <v>0</v>
      </c>
      <c r="AP31" s="179">
        <f t="shared" si="44"/>
        <v>0</v>
      </c>
    </row>
    <row r="32" spans="1:45" ht="31.5" x14ac:dyDescent="0.25">
      <c r="A32" s="54" t="s">
        <v>175</v>
      </c>
      <c r="B32" s="32" t="s">
        <v>174</v>
      </c>
      <c r="C32" s="180">
        <f t="shared" si="41"/>
        <v>0</v>
      </c>
      <c r="D32" s="180">
        <f t="shared" si="42"/>
        <v>0</v>
      </c>
      <c r="E32" s="188">
        <f>F32</f>
        <v>0</v>
      </c>
      <c r="F32" s="188">
        <f>D32</f>
        <v>0</v>
      </c>
      <c r="G32" s="188">
        <f>H32</f>
        <v>0</v>
      </c>
      <c r="H32" s="181">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79">
        <f t="shared" si="43"/>
        <v>0</v>
      </c>
      <c r="AP32" s="179">
        <f t="shared" si="44"/>
        <v>0</v>
      </c>
    </row>
    <row r="33" spans="1:42" x14ac:dyDescent="0.25">
      <c r="A33" s="54" t="s">
        <v>173</v>
      </c>
      <c r="B33" s="32" t="s">
        <v>172</v>
      </c>
      <c r="C33" s="180">
        <f t="shared" si="41"/>
        <v>0.30599999999999999</v>
      </c>
      <c r="D33" s="180">
        <f>O33+S33</f>
        <v>0.22968</v>
      </c>
      <c r="E33" s="188">
        <v>0</v>
      </c>
      <c r="F33" s="188">
        <f>D33</f>
        <v>0.22968</v>
      </c>
      <c r="G33" s="188">
        <v>0</v>
      </c>
      <c r="H33" s="181">
        <v>0</v>
      </c>
      <c r="I33" s="188">
        <v>0</v>
      </c>
      <c r="J33" s="188">
        <v>0</v>
      </c>
      <c r="K33" s="188">
        <v>0</v>
      </c>
      <c r="L33" s="188">
        <v>0</v>
      </c>
      <c r="M33" s="188">
        <v>0</v>
      </c>
      <c r="N33" s="188">
        <v>0</v>
      </c>
      <c r="O33" s="188">
        <v>0</v>
      </c>
      <c r="P33" s="188">
        <v>0</v>
      </c>
      <c r="Q33" s="188">
        <v>0.30599999999999999</v>
      </c>
      <c r="R33" s="188">
        <v>0</v>
      </c>
      <c r="S33" s="188">
        <v>0.22968</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79">
        <f t="shared" si="43"/>
        <v>0.30599999999999999</v>
      </c>
      <c r="AP33" s="179">
        <f t="shared" si="44"/>
        <v>0.22968</v>
      </c>
    </row>
    <row r="34" spans="1:42" x14ac:dyDescent="0.25">
      <c r="A34" s="54" t="s">
        <v>171</v>
      </c>
      <c r="B34" s="32" t="s">
        <v>170</v>
      </c>
      <c r="C34" s="180">
        <f t="shared" si="41"/>
        <v>0</v>
      </c>
      <c r="D34" s="180">
        <f t="shared" si="42"/>
        <v>0</v>
      </c>
      <c r="E34" s="188">
        <v>0</v>
      </c>
      <c r="F34" s="188">
        <v>0</v>
      </c>
      <c r="G34" s="188">
        <v>0</v>
      </c>
      <c r="H34" s="181">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79">
        <f t="shared" si="43"/>
        <v>0</v>
      </c>
      <c r="AP34" s="179">
        <f t="shared" si="44"/>
        <v>0</v>
      </c>
    </row>
    <row r="35" spans="1:42" ht="31.5" x14ac:dyDescent="0.25">
      <c r="A35" s="54" t="s">
        <v>63</v>
      </c>
      <c r="B35" s="53" t="s">
        <v>169</v>
      </c>
      <c r="C35" s="180">
        <f t="shared" si="41"/>
        <v>0</v>
      </c>
      <c r="D35" s="180">
        <f t="shared" si="42"/>
        <v>0</v>
      </c>
      <c r="E35" s="179">
        <f t="shared" ref="E35:F35" si="48">SUM(E36:E42)</f>
        <v>0</v>
      </c>
      <c r="F35" s="179">
        <f t="shared" si="48"/>
        <v>0</v>
      </c>
      <c r="G35" s="179">
        <f t="shared" ref="G35" si="49">SUM(G36:G42)</f>
        <v>0</v>
      </c>
      <c r="H35" s="179">
        <f t="shared" ref="H35:AO35" si="50">SUM(H36:H42)</f>
        <v>0</v>
      </c>
      <c r="I35" s="179">
        <f t="shared" ref="I35" si="51">SUM(I36:I42)</f>
        <v>0</v>
      </c>
      <c r="J35" s="179">
        <f t="shared" si="50"/>
        <v>0</v>
      </c>
      <c r="K35" s="179">
        <f t="shared" si="50"/>
        <v>0</v>
      </c>
      <c r="L35" s="179">
        <f t="shared" si="50"/>
        <v>0</v>
      </c>
      <c r="M35" s="179">
        <f t="shared" ref="M35:Q35" si="52">SUM(M36:M42)</f>
        <v>0</v>
      </c>
      <c r="N35" s="179">
        <f t="shared" si="52"/>
        <v>0</v>
      </c>
      <c r="O35" s="179">
        <f t="shared" si="52"/>
        <v>0</v>
      </c>
      <c r="P35" s="179">
        <f t="shared" si="52"/>
        <v>0</v>
      </c>
      <c r="Q35" s="179">
        <f t="shared" si="52"/>
        <v>0</v>
      </c>
      <c r="R35" s="179">
        <f t="shared" si="50"/>
        <v>0</v>
      </c>
      <c r="S35" s="179">
        <f t="shared" si="50"/>
        <v>0</v>
      </c>
      <c r="T35" s="179">
        <f t="shared" si="50"/>
        <v>0</v>
      </c>
      <c r="U35" s="179">
        <f t="shared" si="50"/>
        <v>0</v>
      </c>
      <c r="V35" s="179">
        <f t="shared" si="50"/>
        <v>0</v>
      </c>
      <c r="W35" s="179">
        <f t="shared" si="50"/>
        <v>0</v>
      </c>
      <c r="X35" s="179">
        <f t="shared" si="50"/>
        <v>0</v>
      </c>
      <c r="Y35" s="179">
        <f t="shared" si="50"/>
        <v>0</v>
      </c>
      <c r="Z35" s="179">
        <f t="shared" si="50"/>
        <v>0</v>
      </c>
      <c r="AA35" s="179">
        <f t="shared" si="50"/>
        <v>0</v>
      </c>
      <c r="AB35" s="179">
        <f t="shared" si="50"/>
        <v>0</v>
      </c>
      <c r="AC35" s="179">
        <f t="shared" si="50"/>
        <v>0</v>
      </c>
      <c r="AD35" s="179">
        <f t="shared" si="50"/>
        <v>0</v>
      </c>
      <c r="AE35" s="179">
        <f t="shared" si="50"/>
        <v>0</v>
      </c>
      <c r="AF35" s="179">
        <f t="shared" si="50"/>
        <v>0</v>
      </c>
      <c r="AG35" s="179">
        <f t="shared" si="50"/>
        <v>0</v>
      </c>
      <c r="AH35" s="179">
        <f t="shared" si="50"/>
        <v>0</v>
      </c>
      <c r="AI35" s="179">
        <f t="shared" si="50"/>
        <v>0</v>
      </c>
      <c r="AJ35" s="179">
        <f t="shared" si="50"/>
        <v>0</v>
      </c>
      <c r="AK35" s="179">
        <f t="shared" si="50"/>
        <v>0</v>
      </c>
      <c r="AL35" s="179">
        <f t="shared" si="50"/>
        <v>0</v>
      </c>
      <c r="AM35" s="179">
        <f t="shared" si="50"/>
        <v>0</v>
      </c>
      <c r="AN35" s="179">
        <f t="shared" si="50"/>
        <v>0</v>
      </c>
      <c r="AO35" s="179">
        <f t="shared" si="50"/>
        <v>0</v>
      </c>
      <c r="AP35" s="179">
        <f t="shared" si="44"/>
        <v>0</v>
      </c>
    </row>
    <row r="36" spans="1:42" ht="31.5" x14ac:dyDescent="0.25">
      <c r="A36" s="51" t="s">
        <v>168</v>
      </c>
      <c r="B36" s="50" t="s">
        <v>167</v>
      </c>
      <c r="C36" s="180">
        <f t="shared" si="41"/>
        <v>0</v>
      </c>
      <c r="D36" s="180">
        <f t="shared" si="42"/>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79">
        <f t="shared" si="43"/>
        <v>0</v>
      </c>
      <c r="AP36" s="179">
        <f t="shared" si="44"/>
        <v>0</v>
      </c>
    </row>
    <row r="37" spans="1:42" x14ac:dyDescent="0.25">
      <c r="A37" s="51" t="s">
        <v>166</v>
      </c>
      <c r="B37" s="50" t="s">
        <v>156</v>
      </c>
      <c r="C37" s="180">
        <f t="shared" si="41"/>
        <v>0</v>
      </c>
      <c r="D37" s="180">
        <f t="shared" si="42"/>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79">
        <f t="shared" si="43"/>
        <v>0</v>
      </c>
      <c r="AP37" s="179">
        <f t="shared" si="44"/>
        <v>0</v>
      </c>
    </row>
    <row r="38" spans="1:42" x14ac:dyDescent="0.25">
      <c r="A38" s="51" t="s">
        <v>165</v>
      </c>
      <c r="B38" s="50" t="s">
        <v>154</v>
      </c>
      <c r="C38" s="180">
        <f t="shared" si="41"/>
        <v>0</v>
      </c>
      <c r="D38" s="180">
        <f t="shared" si="42"/>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79">
        <f t="shared" si="43"/>
        <v>0</v>
      </c>
      <c r="AP38" s="179">
        <f t="shared" si="44"/>
        <v>0</v>
      </c>
    </row>
    <row r="39" spans="1:42" ht="31.5" x14ac:dyDescent="0.25">
      <c r="A39" s="51" t="s">
        <v>164</v>
      </c>
      <c r="B39" s="32" t="s">
        <v>152</v>
      </c>
      <c r="C39" s="180">
        <f t="shared" si="41"/>
        <v>0</v>
      </c>
      <c r="D39" s="180">
        <f t="shared" si="42"/>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79">
        <f t="shared" si="43"/>
        <v>0</v>
      </c>
      <c r="AP39" s="179">
        <f t="shared" si="44"/>
        <v>0</v>
      </c>
    </row>
    <row r="40" spans="1:42" ht="31.5" x14ac:dyDescent="0.25">
      <c r="A40" s="51" t="s">
        <v>163</v>
      </c>
      <c r="B40" s="32" t="s">
        <v>150</v>
      </c>
      <c r="C40" s="180">
        <f t="shared" si="41"/>
        <v>0</v>
      </c>
      <c r="D40" s="180">
        <f t="shared" si="42"/>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79">
        <f t="shared" si="43"/>
        <v>0</v>
      </c>
      <c r="AP40" s="179">
        <f t="shared" si="44"/>
        <v>0</v>
      </c>
    </row>
    <row r="41" spans="1:42" x14ac:dyDescent="0.25">
      <c r="A41" s="51" t="s">
        <v>162</v>
      </c>
      <c r="B41" s="32" t="s">
        <v>148</v>
      </c>
      <c r="C41" s="180">
        <f t="shared" si="41"/>
        <v>0</v>
      </c>
      <c r="D41" s="180">
        <f t="shared" si="42"/>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79">
        <f t="shared" si="43"/>
        <v>0</v>
      </c>
      <c r="AP41" s="179">
        <f t="shared" si="44"/>
        <v>0</v>
      </c>
    </row>
    <row r="42" spans="1:42" ht="18.75" x14ac:dyDescent="0.25">
      <c r="A42" s="51" t="s">
        <v>161</v>
      </c>
      <c r="B42" s="50" t="s">
        <v>146</v>
      </c>
      <c r="C42" s="180">
        <f t="shared" si="41"/>
        <v>0</v>
      </c>
      <c r="D42" s="180">
        <f t="shared" si="42"/>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79">
        <f t="shared" si="43"/>
        <v>0</v>
      </c>
      <c r="AP42" s="179">
        <f t="shared" si="44"/>
        <v>0</v>
      </c>
    </row>
    <row r="43" spans="1:42" x14ac:dyDescent="0.25">
      <c r="A43" s="54" t="s">
        <v>62</v>
      </c>
      <c r="B43" s="53" t="s">
        <v>160</v>
      </c>
      <c r="C43" s="180">
        <f t="shared" si="41"/>
        <v>0.30599999999999999</v>
      </c>
      <c r="D43" s="180">
        <f>D50</f>
        <v>0.22968</v>
      </c>
      <c r="E43" s="179">
        <v>0</v>
      </c>
      <c r="F43" s="179">
        <f>D43</f>
        <v>0.22968</v>
      </c>
      <c r="G43" s="179">
        <v>0</v>
      </c>
      <c r="H43" s="179">
        <f t="shared" ref="H43:AO43" si="53">SUM(H44:H50)</f>
        <v>0</v>
      </c>
      <c r="I43" s="179">
        <f t="shared" ref="I43" si="54">SUM(I44:I50)</f>
        <v>0</v>
      </c>
      <c r="J43" s="179">
        <f t="shared" si="53"/>
        <v>0</v>
      </c>
      <c r="K43" s="179">
        <f t="shared" si="53"/>
        <v>0</v>
      </c>
      <c r="L43" s="179">
        <f t="shared" si="53"/>
        <v>0</v>
      </c>
      <c r="M43" s="179">
        <f t="shared" ref="M43:Q43" si="55">SUM(M44:M50)</f>
        <v>0</v>
      </c>
      <c r="N43" s="179">
        <f t="shared" si="55"/>
        <v>0</v>
      </c>
      <c r="O43" s="179">
        <f t="shared" si="55"/>
        <v>0</v>
      </c>
      <c r="P43" s="179">
        <f t="shared" si="55"/>
        <v>0</v>
      </c>
      <c r="Q43" s="179">
        <f t="shared" si="55"/>
        <v>0.30599999999999999</v>
      </c>
      <c r="R43" s="179">
        <f t="shared" si="53"/>
        <v>0</v>
      </c>
      <c r="S43" s="179">
        <f t="shared" si="53"/>
        <v>0.22968</v>
      </c>
      <c r="T43" s="179">
        <f t="shared" si="53"/>
        <v>0</v>
      </c>
      <c r="U43" s="179">
        <f t="shared" si="53"/>
        <v>0</v>
      </c>
      <c r="V43" s="179">
        <f t="shared" si="53"/>
        <v>0</v>
      </c>
      <c r="W43" s="179">
        <f t="shared" si="53"/>
        <v>0</v>
      </c>
      <c r="X43" s="179">
        <f t="shared" si="53"/>
        <v>0</v>
      </c>
      <c r="Y43" s="179">
        <f t="shared" si="53"/>
        <v>0</v>
      </c>
      <c r="Z43" s="179">
        <f t="shared" si="53"/>
        <v>0</v>
      </c>
      <c r="AA43" s="179">
        <f t="shared" si="53"/>
        <v>0</v>
      </c>
      <c r="AB43" s="179">
        <f t="shared" si="53"/>
        <v>0</v>
      </c>
      <c r="AC43" s="179">
        <f t="shared" si="53"/>
        <v>0</v>
      </c>
      <c r="AD43" s="179">
        <f t="shared" si="53"/>
        <v>0</v>
      </c>
      <c r="AE43" s="179">
        <f t="shared" si="53"/>
        <v>0</v>
      </c>
      <c r="AF43" s="179">
        <f t="shared" si="53"/>
        <v>0</v>
      </c>
      <c r="AG43" s="179">
        <f t="shared" si="53"/>
        <v>0</v>
      </c>
      <c r="AH43" s="179">
        <f t="shared" si="53"/>
        <v>0</v>
      </c>
      <c r="AI43" s="179">
        <f t="shared" si="53"/>
        <v>0</v>
      </c>
      <c r="AJ43" s="179">
        <f t="shared" si="53"/>
        <v>0</v>
      </c>
      <c r="AK43" s="179">
        <f t="shared" si="53"/>
        <v>0</v>
      </c>
      <c r="AL43" s="179">
        <f t="shared" si="53"/>
        <v>0</v>
      </c>
      <c r="AM43" s="179">
        <f t="shared" si="53"/>
        <v>0</v>
      </c>
      <c r="AN43" s="179">
        <f t="shared" si="53"/>
        <v>0</v>
      </c>
      <c r="AO43" s="179">
        <f t="shared" si="53"/>
        <v>0.30599999999999999</v>
      </c>
      <c r="AP43" s="179">
        <f t="shared" si="44"/>
        <v>0.22968</v>
      </c>
    </row>
    <row r="44" spans="1:42" x14ac:dyDescent="0.25">
      <c r="A44" s="51" t="s">
        <v>159</v>
      </c>
      <c r="B44" s="32" t="s">
        <v>158</v>
      </c>
      <c r="C44" s="180">
        <f t="shared" si="41"/>
        <v>0</v>
      </c>
      <c r="D44" s="180">
        <f t="shared" si="42"/>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79">
        <f t="shared" si="43"/>
        <v>0</v>
      </c>
      <c r="AP44" s="179">
        <f t="shared" si="44"/>
        <v>0</v>
      </c>
    </row>
    <row r="45" spans="1:42" x14ac:dyDescent="0.25">
      <c r="A45" s="51" t="s">
        <v>157</v>
      </c>
      <c r="B45" s="32" t="s">
        <v>156</v>
      </c>
      <c r="C45" s="180">
        <f t="shared" si="41"/>
        <v>0</v>
      </c>
      <c r="D45" s="180">
        <f t="shared" si="42"/>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79">
        <f t="shared" si="43"/>
        <v>0</v>
      </c>
      <c r="AP45" s="179">
        <f t="shared" si="44"/>
        <v>0</v>
      </c>
    </row>
    <row r="46" spans="1:42" x14ac:dyDescent="0.25">
      <c r="A46" s="51" t="s">
        <v>155</v>
      </c>
      <c r="B46" s="32" t="s">
        <v>154</v>
      </c>
      <c r="C46" s="180">
        <f t="shared" si="41"/>
        <v>0</v>
      </c>
      <c r="D46" s="180">
        <f t="shared" si="42"/>
        <v>0</v>
      </c>
      <c r="E46" s="181">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79">
        <f t="shared" si="43"/>
        <v>0</v>
      </c>
      <c r="AP46" s="179">
        <f t="shared" si="44"/>
        <v>0</v>
      </c>
    </row>
    <row r="47" spans="1:42" ht="31.5" x14ac:dyDescent="0.25">
      <c r="A47" s="51" t="s">
        <v>153</v>
      </c>
      <c r="B47" s="32" t="s">
        <v>152</v>
      </c>
      <c r="C47" s="180">
        <f t="shared" si="41"/>
        <v>0</v>
      </c>
      <c r="D47" s="180">
        <f t="shared" si="42"/>
        <v>0</v>
      </c>
      <c r="E47" s="181">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79">
        <f t="shared" si="43"/>
        <v>0</v>
      </c>
      <c r="AP47" s="179">
        <f t="shared" si="44"/>
        <v>0</v>
      </c>
    </row>
    <row r="48" spans="1:42" ht="31.5" x14ac:dyDescent="0.25">
      <c r="A48" s="51" t="s">
        <v>151</v>
      </c>
      <c r="B48" s="32" t="s">
        <v>150</v>
      </c>
      <c r="C48" s="180">
        <f t="shared" si="41"/>
        <v>0</v>
      </c>
      <c r="D48" s="180">
        <f t="shared" si="42"/>
        <v>0</v>
      </c>
      <c r="E48" s="181">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79">
        <f t="shared" si="43"/>
        <v>0</v>
      </c>
      <c r="AP48" s="179">
        <f t="shared" si="44"/>
        <v>0</v>
      </c>
    </row>
    <row r="49" spans="1:42" x14ac:dyDescent="0.25">
      <c r="A49" s="51" t="s">
        <v>149</v>
      </c>
      <c r="B49" s="32" t="s">
        <v>148</v>
      </c>
      <c r="C49" s="180">
        <f t="shared" si="41"/>
        <v>0</v>
      </c>
      <c r="D49" s="180">
        <f t="shared" si="42"/>
        <v>0</v>
      </c>
      <c r="E49" s="181">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79">
        <f t="shared" si="43"/>
        <v>0</v>
      </c>
      <c r="AP49" s="179">
        <f t="shared" si="44"/>
        <v>0</v>
      </c>
    </row>
    <row r="50" spans="1:42" ht="18.75" x14ac:dyDescent="0.25">
      <c r="A50" s="51" t="s">
        <v>147</v>
      </c>
      <c r="B50" s="50" t="s">
        <v>146</v>
      </c>
      <c r="C50" s="180">
        <f t="shared" si="41"/>
        <v>0.30599999999999999</v>
      </c>
      <c r="D50" s="180">
        <f>O50+S50</f>
        <v>0.22968</v>
      </c>
      <c r="E50" s="181">
        <v>0</v>
      </c>
      <c r="F50" s="181">
        <f>D50</f>
        <v>0.22968</v>
      </c>
      <c r="G50" s="181">
        <v>0</v>
      </c>
      <c r="H50" s="181">
        <v>0</v>
      </c>
      <c r="I50" s="181">
        <v>0</v>
      </c>
      <c r="J50" s="181">
        <v>0</v>
      </c>
      <c r="K50" s="181">
        <v>0</v>
      </c>
      <c r="L50" s="181">
        <v>0</v>
      </c>
      <c r="M50" s="181">
        <v>0</v>
      </c>
      <c r="N50" s="181">
        <v>0</v>
      </c>
      <c r="O50" s="181">
        <v>0</v>
      </c>
      <c r="P50" s="181">
        <v>0</v>
      </c>
      <c r="Q50" s="181">
        <f>Q30</f>
        <v>0.30599999999999999</v>
      </c>
      <c r="R50" s="181">
        <v>0</v>
      </c>
      <c r="S50" s="181">
        <f>S30</f>
        <v>0.22968</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79">
        <f t="shared" si="43"/>
        <v>0.30599999999999999</v>
      </c>
      <c r="AP50" s="179">
        <f t="shared" si="44"/>
        <v>0.22968</v>
      </c>
    </row>
    <row r="51" spans="1:42" ht="35.25" customHeight="1" x14ac:dyDescent="0.25">
      <c r="A51" s="54" t="s">
        <v>60</v>
      </c>
      <c r="B51" s="53" t="s">
        <v>145</v>
      </c>
      <c r="C51" s="180">
        <f t="shared" si="41"/>
        <v>0.30599999999999999</v>
      </c>
      <c r="D51" s="180">
        <f>D52</f>
        <v>0.22968</v>
      </c>
      <c r="E51" s="179">
        <v>0</v>
      </c>
      <c r="F51" s="179">
        <f>F52</f>
        <v>0.22968</v>
      </c>
      <c r="G51" s="179">
        <v>0</v>
      </c>
      <c r="H51" s="179">
        <v>0</v>
      </c>
      <c r="I51" s="179">
        <v>0</v>
      </c>
      <c r="J51" s="179">
        <v>0</v>
      </c>
      <c r="K51" s="179">
        <v>0</v>
      </c>
      <c r="L51" s="179">
        <v>0</v>
      </c>
      <c r="M51" s="179">
        <v>0</v>
      </c>
      <c r="N51" s="179">
        <v>0</v>
      </c>
      <c r="O51" s="179">
        <v>0</v>
      </c>
      <c r="P51" s="179">
        <v>0</v>
      </c>
      <c r="Q51" s="179">
        <f>Q52</f>
        <v>0.30599999999999999</v>
      </c>
      <c r="R51" s="179">
        <v>0</v>
      </c>
      <c r="S51" s="179">
        <f>S52</f>
        <v>0.22968</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f t="shared" si="43"/>
        <v>0.30599999999999999</v>
      </c>
      <c r="AP51" s="179">
        <f t="shared" si="44"/>
        <v>0.22968</v>
      </c>
    </row>
    <row r="52" spans="1:42" x14ac:dyDescent="0.25">
      <c r="A52" s="51" t="s">
        <v>144</v>
      </c>
      <c r="B52" s="32" t="s">
        <v>143</v>
      </c>
      <c r="C52" s="180">
        <f t="shared" si="41"/>
        <v>0.30599999999999999</v>
      </c>
      <c r="D52" s="180">
        <f>D43</f>
        <v>0.22968</v>
      </c>
      <c r="E52" s="181">
        <v>0</v>
      </c>
      <c r="F52" s="181">
        <f>D52</f>
        <v>0.22968</v>
      </c>
      <c r="G52" s="181">
        <v>0</v>
      </c>
      <c r="H52" s="181">
        <v>0</v>
      </c>
      <c r="I52" s="181">
        <v>0</v>
      </c>
      <c r="J52" s="181">
        <v>0</v>
      </c>
      <c r="K52" s="181">
        <v>0</v>
      </c>
      <c r="L52" s="181">
        <v>0</v>
      </c>
      <c r="M52" s="181">
        <v>0</v>
      </c>
      <c r="N52" s="181">
        <v>0</v>
      </c>
      <c r="O52" s="181">
        <v>0</v>
      </c>
      <c r="P52" s="181">
        <v>0</v>
      </c>
      <c r="Q52" s="181">
        <f>Q50</f>
        <v>0.30599999999999999</v>
      </c>
      <c r="R52" s="181">
        <v>0</v>
      </c>
      <c r="S52" s="181">
        <f>S50</f>
        <v>0.22968</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79">
        <f t="shared" si="43"/>
        <v>0.30599999999999999</v>
      </c>
      <c r="AP52" s="179">
        <f t="shared" si="44"/>
        <v>0.22968</v>
      </c>
    </row>
    <row r="53" spans="1:42" x14ac:dyDescent="0.25">
      <c r="A53" s="51" t="s">
        <v>142</v>
      </c>
      <c r="B53" s="32" t="s">
        <v>136</v>
      </c>
      <c r="C53" s="180">
        <f t="shared" si="41"/>
        <v>0</v>
      </c>
      <c r="D53" s="180">
        <f t="shared" si="42"/>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79">
        <f t="shared" si="43"/>
        <v>0</v>
      </c>
      <c r="AP53" s="179">
        <f t="shared" si="44"/>
        <v>0</v>
      </c>
    </row>
    <row r="54" spans="1:42" x14ac:dyDescent="0.25">
      <c r="A54" s="51" t="s">
        <v>141</v>
      </c>
      <c r="B54" s="50" t="s">
        <v>135</v>
      </c>
      <c r="C54" s="180">
        <f t="shared" si="41"/>
        <v>0</v>
      </c>
      <c r="D54" s="180">
        <f t="shared" si="42"/>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79">
        <f t="shared" si="43"/>
        <v>0</v>
      </c>
      <c r="AP54" s="179">
        <f t="shared" si="44"/>
        <v>0</v>
      </c>
    </row>
    <row r="55" spans="1:42" x14ac:dyDescent="0.25">
      <c r="A55" s="51" t="s">
        <v>140</v>
      </c>
      <c r="B55" s="50" t="s">
        <v>134</v>
      </c>
      <c r="C55" s="180">
        <f t="shared" si="41"/>
        <v>0</v>
      </c>
      <c r="D55" s="180">
        <f t="shared" si="42"/>
        <v>0</v>
      </c>
      <c r="E55" s="188">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79">
        <f t="shared" si="43"/>
        <v>0</v>
      </c>
      <c r="AP55" s="179">
        <f t="shared" si="44"/>
        <v>0</v>
      </c>
    </row>
    <row r="56" spans="1:42" x14ac:dyDescent="0.25">
      <c r="A56" s="51" t="s">
        <v>139</v>
      </c>
      <c r="B56" s="50" t="s">
        <v>133</v>
      </c>
      <c r="C56" s="180">
        <f t="shared" si="41"/>
        <v>0</v>
      </c>
      <c r="D56" s="180">
        <f t="shared" si="42"/>
        <v>0</v>
      </c>
      <c r="E56" s="188">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79">
        <f t="shared" si="43"/>
        <v>0</v>
      </c>
      <c r="AP56" s="179">
        <f t="shared" si="44"/>
        <v>0</v>
      </c>
    </row>
    <row r="57" spans="1:42" ht="18.75" x14ac:dyDescent="0.25">
      <c r="A57" s="51" t="s">
        <v>138</v>
      </c>
      <c r="B57" s="50" t="s">
        <v>132</v>
      </c>
      <c r="C57" s="180">
        <f t="shared" si="41"/>
        <v>1</v>
      </c>
      <c r="D57" s="180">
        <v>1</v>
      </c>
      <c r="E57" s="188">
        <v>0</v>
      </c>
      <c r="F57" s="188">
        <f>D57</f>
        <v>1</v>
      </c>
      <c r="G57" s="188">
        <v>0</v>
      </c>
      <c r="H57" s="188">
        <v>0</v>
      </c>
      <c r="I57" s="188">
        <v>0</v>
      </c>
      <c r="J57" s="188">
        <v>0</v>
      </c>
      <c r="K57" s="188">
        <v>0</v>
      </c>
      <c r="L57" s="188">
        <v>0</v>
      </c>
      <c r="M57" s="188">
        <v>0</v>
      </c>
      <c r="N57" s="188">
        <v>0</v>
      </c>
      <c r="O57" s="188">
        <v>0</v>
      </c>
      <c r="P57" s="188">
        <v>0</v>
      </c>
      <c r="Q57" s="188">
        <v>1</v>
      </c>
      <c r="R57" s="188">
        <v>0</v>
      </c>
      <c r="S57" s="188">
        <v>1</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79">
        <f t="shared" si="43"/>
        <v>1</v>
      </c>
      <c r="AP57" s="179">
        <f t="shared" si="44"/>
        <v>1</v>
      </c>
    </row>
    <row r="58" spans="1:42" ht="36.75" customHeight="1" x14ac:dyDescent="0.25">
      <c r="A58" s="54" t="s">
        <v>59</v>
      </c>
      <c r="B58" s="70" t="s">
        <v>236</v>
      </c>
      <c r="C58" s="180">
        <f t="shared" si="41"/>
        <v>0</v>
      </c>
      <c r="D58" s="180">
        <f t="shared" si="42"/>
        <v>0</v>
      </c>
      <c r="E58" s="189">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89">
        <v>0</v>
      </c>
      <c r="AO58" s="179">
        <f t="shared" si="43"/>
        <v>0</v>
      </c>
      <c r="AP58" s="179">
        <f t="shared" si="44"/>
        <v>0</v>
      </c>
    </row>
    <row r="59" spans="1:42" x14ac:dyDescent="0.25">
      <c r="A59" s="54" t="s">
        <v>57</v>
      </c>
      <c r="B59" s="53" t="s">
        <v>137</v>
      </c>
      <c r="C59" s="180">
        <f t="shared" si="41"/>
        <v>0</v>
      </c>
      <c r="D59" s="180">
        <f t="shared" si="42"/>
        <v>0</v>
      </c>
      <c r="E59" s="179">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f t="shared" si="43"/>
        <v>0</v>
      </c>
      <c r="AP59" s="179">
        <f t="shared" si="44"/>
        <v>0</v>
      </c>
    </row>
    <row r="60" spans="1:42" x14ac:dyDescent="0.25">
      <c r="A60" s="51" t="s">
        <v>230</v>
      </c>
      <c r="B60" s="52" t="s">
        <v>158</v>
      </c>
      <c r="C60" s="180">
        <f t="shared" si="41"/>
        <v>0</v>
      </c>
      <c r="D60" s="180">
        <f t="shared" si="42"/>
        <v>0</v>
      </c>
      <c r="E60" s="181">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79">
        <f t="shared" si="43"/>
        <v>0</v>
      </c>
      <c r="AP60" s="179">
        <f t="shared" si="44"/>
        <v>0</v>
      </c>
    </row>
    <row r="61" spans="1:42" x14ac:dyDescent="0.25">
      <c r="A61" s="51" t="s">
        <v>231</v>
      </c>
      <c r="B61" s="52" t="s">
        <v>156</v>
      </c>
      <c r="C61" s="180">
        <f t="shared" si="41"/>
        <v>0</v>
      </c>
      <c r="D61" s="180">
        <f t="shared" si="42"/>
        <v>0</v>
      </c>
      <c r="E61" s="181">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79">
        <f t="shared" si="43"/>
        <v>0</v>
      </c>
      <c r="AP61" s="179">
        <f t="shared" si="44"/>
        <v>0</v>
      </c>
    </row>
    <row r="62" spans="1:42" x14ac:dyDescent="0.25">
      <c r="A62" s="51" t="s">
        <v>232</v>
      </c>
      <c r="B62" s="52" t="s">
        <v>154</v>
      </c>
      <c r="C62" s="180">
        <f t="shared" si="41"/>
        <v>0</v>
      </c>
      <c r="D62" s="180">
        <f t="shared" si="42"/>
        <v>0</v>
      </c>
      <c r="E62" s="181">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79">
        <f t="shared" si="43"/>
        <v>0</v>
      </c>
      <c r="AP62" s="179">
        <f t="shared" si="44"/>
        <v>0</v>
      </c>
    </row>
    <row r="63" spans="1:42" x14ac:dyDescent="0.25">
      <c r="A63" s="51" t="s">
        <v>233</v>
      </c>
      <c r="B63" s="52" t="s">
        <v>235</v>
      </c>
      <c r="C63" s="180">
        <f t="shared" si="41"/>
        <v>0</v>
      </c>
      <c r="D63" s="180">
        <f t="shared" si="42"/>
        <v>0</v>
      </c>
      <c r="E63" s="181">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79">
        <f t="shared" si="43"/>
        <v>0</v>
      </c>
      <c r="AP63" s="179">
        <f t="shared" si="44"/>
        <v>0</v>
      </c>
    </row>
    <row r="64" spans="1:42" ht="18.75" x14ac:dyDescent="0.25">
      <c r="A64" s="51" t="s">
        <v>234</v>
      </c>
      <c r="B64" s="50" t="s">
        <v>132</v>
      </c>
      <c r="C64" s="180">
        <f t="shared" si="41"/>
        <v>0</v>
      </c>
      <c r="D64" s="180">
        <f t="shared" si="42"/>
        <v>0</v>
      </c>
      <c r="E64" s="181">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79">
        <f t="shared" si="43"/>
        <v>0</v>
      </c>
      <c r="AP64" s="179">
        <f t="shared" si="44"/>
        <v>0</v>
      </c>
    </row>
    <row r="65" spans="1:41" x14ac:dyDescent="0.25">
      <c r="A65" s="47"/>
      <c r="B65" s="48"/>
      <c r="C65" s="48"/>
      <c r="D65" s="48"/>
      <c r="E65" s="48"/>
      <c r="F65" s="48"/>
      <c r="G65" s="253"/>
      <c r="H65" s="48"/>
      <c r="I65" s="48"/>
      <c r="J65" s="48"/>
      <c r="K65" s="48"/>
      <c r="L65" s="48"/>
      <c r="M65" s="47"/>
      <c r="N65" s="47"/>
    </row>
    <row r="66" spans="1:41" ht="54" customHeight="1" x14ac:dyDescent="0.25">
      <c r="B66" s="330"/>
      <c r="C66" s="330"/>
      <c r="D66" s="330"/>
      <c r="E66" s="330"/>
      <c r="F66" s="330"/>
      <c r="G66" s="330"/>
      <c r="H66" s="330"/>
      <c r="I66" s="330"/>
      <c r="J66" s="330"/>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25">
      <c r="B68" s="330"/>
      <c r="C68" s="330"/>
      <c r="D68" s="330"/>
      <c r="E68" s="330"/>
      <c r="F68" s="330"/>
      <c r="G68" s="330"/>
      <c r="H68" s="330"/>
      <c r="I68" s="330"/>
      <c r="J68" s="330"/>
      <c r="K68" s="44"/>
      <c r="L68" s="44"/>
    </row>
    <row r="70" spans="1:41" ht="36.75" customHeight="1" x14ac:dyDescent="0.25">
      <c r="B70" s="330"/>
      <c r="C70" s="330"/>
      <c r="D70" s="330"/>
      <c r="E70" s="330"/>
      <c r="F70" s="330"/>
      <c r="G70" s="330"/>
      <c r="H70" s="330"/>
      <c r="I70" s="330"/>
      <c r="J70" s="330"/>
      <c r="K70" s="44"/>
      <c r="L70" s="44"/>
    </row>
    <row r="71" spans="1:41" x14ac:dyDescent="0.25">
      <c r="O71" s="45"/>
    </row>
    <row r="72" spans="1:41" ht="51" customHeight="1" x14ac:dyDescent="0.25">
      <c r="B72" s="330"/>
      <c r="C72" s="330"/>
      <c r="D72" s="330"/>
      <c r="E72" s="330"/>
      <c r="F72" s="330"/>
      <c r="G72" s="330"/>
      <c r="H72" s="330"/>
      <c r="I72" s="330"/>
      <c r="J72" s="330"/>
      <c r="K72" s="44"/>
      <c r="L72" s="44"/>
      <c r="O72" s="45"/>
    </row>
    <row r="73" spans="1:41" ht="32.25" customHeight="1" x14ac:dyDescent="0.25">
      <c r="B73" s="330"/>
      <c r="C73" s="330"/>
      <c r="D73" s="330"/>
      <c r="E73" s="330"/>
      <c r="F73" s="330"/>
      <c r="G73" s="330"/>
      <c r="H73" s="330"/>
      <c r="I73" s="330"/>
      <c r="J73" s="330"/>
      <c r="K73" s="44"/>
      <c r="L73" s="44"/>
    </row>
    <row r="74" spans="1:41" ht="51.75" customHeight="1" x14ac:dyDescent="0.25">
      <c r="B74" s="330"/>
      <c r="C74" s="330"/>
      <c r="D74" s="330"/>
      <c r="E74" s="330"/>
      <c r="F74" s="330"/>
      <c r="G74" s="330"/>
      <c r="H74" s="330"/>
      <c r="I74" s="330"/>
      <c r="J74" s="330"/>
      <c r="K74" s="44"/>
      <c r="L74" s="44"/>
    </row>
    <row r="75" spans="1:41" ht="21.75" customHeight="1" x14ac:dyDescent="0.25">
      <c r="B75" s="332"/>
      <c r="C75" s="332"/>
      <c r="D75" s="332"/>
      <c r="E75" s="332"/>
      <c r="F75" s="332"/>
      <c r="G75" s="332"/>
      <c r="H75" s="332"/>
      <c r="I75" s="332"/>
      <c r="J75" s="332"/>
      <c r="K75" s="130"/>
      <c r="L75" s="130"/>
    </row>
    <row r="76" spans="1:41" ht="23.25" customHeight="1" x14ac:dyDescent="0.25"/>
    <row r="77" spans="1:41" ht="18.75" customHeight="1" x14ac:dyDescent="0.25">
      <c r="B77" s="331"/>
      <c r="C77" s="331"/>
      <c r="D77" s="331"/>
      <c r="E77" s="331"/>
      <c r="F77" s="331"/>
      <c r="G77" s="331"/>
      <c r="H77" s="331"/>
      <c r="I77" s="331"/>
      <c r="J77" s="331"/>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E20:G21"/>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19" priority="38" operator="notEqual">
      <formula>0</formula>
    </cfRule>
  </conditionalFormatting>
  <conditionalFormatting sqref="AK24:AN24 J24:L24 R24:X24 H24 C24:D64">
    <cfRule type="cellIs" dxfId="18" priority="37" operator="notEqual">
      <formula>0</formula>
    </cfRule>
  </conditionalFormatting>
  <conditionalFormatting sqref="H45:H49">
    <cfRule type="cellIs" dxfId="17" priority="35" operator="notEqual">
      <formula>0</formula>
    </cfRule>
  </conditionalFormatting>
  <conditionalFormatting sqref="AO24:AP24 AO31:AO34 AO36:AO42 AO44:AO64 AO25:AO29 AP25:AP64">
    <cfRule type="cellIs" dxfId="16" priority="33" operator="notEqual">
      <formula>0</formula>
    </cfRule>
  </conditionalFormatting>
  <conditionalFormatting sqref="Y25:AB29 Y36:AB42 Y44:AB64">
    <cfRule type="cellIs" dxfId="15" priority="27" operator="notEqual">
      <formula>0</formula>
    </cfRule>
  </conditionalFormatting>
  <conditionalFormatting sqref="Y24:AB24">
    <cfRule type="cellIs" dxfId="14" priority="26" operator="notEqual">
      <formula>0</formula>
    </cfRule>
  </conditionalFormatting>
  <conditionalFormatting sqref="AC25:AF29 AC36:AF42 AC44:AF64">
    <cfRule type="cellIs" dxfId="13" priority="25" operator="notEqual">
      <formula>0</formula>
    </cfRule>
  </conditionalFormatting>
  <conditionalFormatting sqref="AC24:AF24">
    <cfRule type="cellIs" dxfId="12" priority="24" operator="notEqual">
      <formula>0</formula>
    </cfRule>
  </conditionalFormatting>
  <conditionalFormatting sqref="AG25:AJ29 AG36:AJ42 AG44:AJ64">
    <cfRule type="cellIs" dxfId="11" priority="23" operator="notEqual">
      <formula>0</formula>
    </cfRule>
  </conditionalFormatting>
  <conditionalFormatting sqref="AG24:AJ24">
    <cfRule type="cellIs" dxfId="10" priority="22" operator="notEqual">
      <formula>0</formula>
    </cfRule>
  </conditionalFormatting>
  <conditionalFormatting sqref="I25:I64">
    <cfRule type="cellIs" dxfId="9" priority="15" operator="notEqual">
      <formula>0</formula>
    </cfRule>
  </conditionalFormatting>
  <conditionalFormatting sqref="I24">
    <cfRule type="cellIs" dxfId="8" priority="14" operator="notEqual">
      <formula>0</formula>
    </cfRule>
  </conditionalFormatting>
  <conditionalFormatting sqref="E24:E64">
    <cfRule type="cellIs" dxfId="7" priority="9" operator="notEqual">
      <formula>0</formula>
    </cfRule>
  </conditionalFormatting>
  <conditionalFormatting sqref="F25:F64">
    <cfRule type="cellIs" dxfId="6" priority="7" operator="notEqual">
      <formula>0</formula>
    </cfRule>
  </conditionalFormatting>
  <conditionalFormatting sqref="F24">
    <cfRule type="cellIs" dxfId="5" priority="6" operator="notEqual">
      <formula>0</formula>
    </cfRule>
  </conditionalFormatting>
  <conditionalFormatting sqref="M25:P64">
    <cfRule type="cellIs" dxfId="4" priority="5" operator="notEqual">
      <formula>0</formula>
    </cfRule>
  </conditionalFormatting>
  <conditionalFormatting sqref="M24:P24">
    <cfRule type="cellIs" dxfId="3" priority="4" operator="notEqual">
      <formula>0</formula>
    </cfRule>
  </conditionalFormatting>
  <conditionalFormatting sqref="Q25:Q64">
    <cfRule type="cellIs" dxfId="2" priority="3" operator="notEqual">
      <formula>0</formula>
    </cfRule>
  </conditionalFormatting>
  <conditionalFormatting sqref="Q24">
    <cfRule type="cellIs" dxfId="1" priority="2" operator="notEqual">
      <formula>0</formula>
    </cfRule>
  </conditionalFormatting>
  <conditionalFormatting sqref="G24:G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K_KGK_04</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Техническое перевооружение участка ТАИ (РТСЮ)</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34" t="s">
        <v>522</v>
      </c>
      <c r="B21" s="334"/>
      <c r="C21" s="334"/>
      <c r="D21" s="334"/>
      <c r="E21" s="334"/>
      <c r="F21" s="334"/>
      <c r="G21" s="334"/>
      <c r="H21" s="334"/>
      <c r="I21" s="334"/>
      <c r="J21" s="334"/>
      <c r="K21" s="334"/>
      <c r="L21" s="334"/>
      <c r="M21" s="334"/>
      <c r="N21" s="334"/>
      <c r="O21" s="334"/>
      <c r="P21" s="334"/>
      <c r="Q21" s="334"/>
      <c r="R21" s="334"/>
      <c r="S21" s="334"/>
      <c r="T21" s="334"/>
      <c r="U21" s="334"/>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5" t="s">
        <v>53</v>
      </c>
      <c r="B22" s="350" t="s">
        <v>25</v>
      </c>
      <c r="C22" s="335" t="s">
        <v>52</v>
      </c>
      <c r="D22" s="335" t="s">
        <v>51</v>
      </c>
      <c r="E22" s="353" t="s">
        <v>533</v>
      </c>
      <c r="F22" s="354"/>
      <c r="G22" s="354"/>
      <c r="H22" s="354"/>
      <c r="I22" s="354"/>
      <c r="J22" s="354"/>
      <c r="K22" s="354"/>
      <c r="L22" s="355"/>
      <c r="M22" s="335" t="s">
        <v>50</v>
      </c>
      <c r="N22" s="335" t="s">
        <v>49</v>
      </c>
      <c r="O22" s="335" t="s">
        <v>48</v>
      </c>
      <c r="P22" s="333" t="s">
        <v>266</v>
      </c>
      <c r="Q22" s="333" t="s">
        <v>47</v>
      </c>
      <c r="R22" s="333" t="s">
        <v>46</v>
      </c>
      <c r="S22" s="333" t="s">
        <v>45</v>
      </c>
      <c r="T22" s="333"/>
      <c r="U22" s="348" t="s">
        <v>44</v>
      </c>
      <c r="V22" s="348" t="s">
        <v>43</v>
      </c>
      <c r="W22" s="333" t="s">
        <v>42</v>
      </c>
      <c r="X22" s="333" t="s">
        <v>41</v>
      </c>
      <c r="Y22" s="333" t="s">
        <v>40</v>
      </c>
      <c r="Z22" s="349" t="s">
        <v>39</v>
      </c>
      <c r="AA22" s="333" t="s">
        <v>38</v>
      </c>
      <c r="AB22" s="333" t="s">
        <v>37</v>
      </c>
      <c r="AC22" s="333" t="s">
        <v>36</v>
      </c>
      <c r="AD22" s="333" t="s">
        <v>35</v>
      </c>
      <c r="AE22" s="333" t="s">
        <v>34</v>
      </c>
      <c r="AF22" s="333" t="s">
        <v>33</v>
      </c>
      <c r="AG22" s="333"/>
      <c r="AH22" s="333"/>
      <c r="AI22" s="333"/>
      <c r="AJ22" s="333"/>
      <c r="AK22" s="333"/>
      <c r="AL22" s="333" t="s">
        <v>32</v>
      </c>
      <c r="AM22" s="333"/>
      <c r="AN22" s="333"/>
      <c r="AO22" s="333"/>
      <c r="AP22" s="333" t="s">
        <v>31</v>
      </c>
      <c r="AQ22" s="333"/>
      <c r="AR22" s="333" t="s">
        <v>30</v>
      </c>
      <c r="AS22" s="333" t="s">
        <v>29</v>
      </c>
      <c r="AT22" s="333" t="s">
        <v>28</v>
      </c>
      <c r="AU22" s="333" t="s">
        <v>27</v>
      </c>
      <c r="AV22" s="337" t="s">
        <v>26</v>
      </c>
    </row>
    <row r="23" spans="1:48" ht="64.5" customHeight="1" x14ac:dyDescent="0.25">
      <c r="A23" s="341"/>
      <c r="B23" s="351"/>
      <c r="C23" s="341"/>
      <c r="D23" s="341"/>
      <c r="E23" s="356" t="s">
        <v>24</v>
      </c>
      <c r="F23" s="342" t="s">
        <v>136</v>
      </c>
      <c r="G23" s="342" t="s">
        <v>135</v>
      </c>
      <c r="H23" s="342" t="s">
        <v>134</v>
      </c>
      <c r="I23" s="344" t="s">
        <v>442</v>
      </c>
      <c r="J23" s="344" t="s">
        <v>443</v>
      </c>
      <c r="K23" s="344" t="s">
        <v>444</v>
      </c>
      <c r="L23" s="342" t="s">
        <v>81</v>
      </c>
      <c r="M23" s="341"/>
      <c r="N23" s="341"/>
      <c r="O23" s="341"/>
      <c r="P23" s="333"/>
      <c r="Q23" s="333"/>
      <c r="R23" s="333"/>
      <c r="S23" s="346" t="s">
        <v>3</v>
      </c>
      <c r="T23" s="346" t="s">
        <v>12</v>
      </c>
      <c r="U23" s="348"/>
      <c r="V23" s="348"/>
      <c r="W23" s="333"/>
      <c r="X23" s="333"/>
      <c r="Y23" s="333"/>
      <c r="Z23" s="333"/>
      <c r="AA23" s="333"/>
      <c r="AB23" s="333"/>
      <c r="AC23" s="333"/>
      <c r="AD23" s="333"/>
      <c r="AE23" s="333"/>
      <c r="AF23" s="333" t="s">
        <v>23</v>
      </c>
      <c r="AG23" s="333"/>
      <c r="AH23" s="333" t="s">
        <v>22</v>
      </c>
      <c r="AI23" s="333"/>
      <c r="AJ23" s="335" t="s">
        <v>21</v>
      </c>
      <c r="AK23" s="335" t="s">
        <v>20</v>
      </c>
      <c r="AL23" s="335" t="s">
        <v>19</v>
      </c>
      <c r="AM23" s="335" t="s">
        <v>18</v>
      </c>
      <c r="AN23" s="335" t="s">
        <v>17</v>
      </c>
      <c r="AO23" s="335" t="s">
        <v>16</v>
      </c>
      <c r="AP23" s="335" t="s">
        <v>15</v>
      </c>
      <c r="AQ23" s="339" t="s">
        <v>12</v>
      </c>
      <c r="AR23" s="333"/>
      <c r="AS23" s="333"/>
      <c r="AT23" s="333"/>
      <c r="AU23" s="333"/>
      <c r="AV23" s="338"/>
    </row>
    <row r="24" spans="1:48" ht="96.75" customHeight="1" x14ac:dyDescent="0.25">
      <c r="A24" s="336"/>
      <c r="B24" s="352"/>
      <c r="C24" s="336"/>
      <c r="D24" s="336"/>
      <c r="E24" s="357"/>
      <c r="F24" s="343"/>
      <c r="G24" s="343"/>
      <c r="H24" s="343"/>
      <c r="I24" s="345"/>
      <c r="J24" s="345"/>
      <c r="K24" s="345"/>
      <c r="L24" s="343"/>
      <c r="M24" s="336"/>
      <c r="N24" s="336"/>
      <c r="O24" s="336"/>
      <c r="P24" s="333"/>
      <c r="Q24" s="333"/>
      <c r="R24" s="333"/>
      <c r="S24" s="347"/>
      <c r="T24" s="347"/>
      <c r="U24" s="348"/>
      <c r="V24" s="348"/>
      <c r="W24" s="333"/>
      <c r="X24" s="333"/>
      <c r="Y24" s="333"/>
      <c r="Z24" s="333"/>
      <c r="AA24" s="333"/>
      <c r="AB24" s="333"/>
      <c r="AC24" s="333"/>
      <c r="AD24" s="333"/>
      <c r="AE24" s="333"/>
      <c r="AF24" s="122" t="s">
        <v>14</v>
      </c>
      <c r="AG24" s="122" t="s">
        <v>13</v>
      </c>
      <c r="AH24" s="123" t="s">
        <v>3</v>
      </c>
      <c r="AI24" s="123" t="s">
        <v>12</v>
      </c>
      <c r="AJ24" s="336"/>
      <c r="AK24" s="336"/>
      <c r="AL24" s="336"/>
      <c r="AM24" s="336"/>
      <c r="AN24" s="336"/>
      <c r="AO24" s="336"/>
      <c r="AP24" s="336"/>
      <c r="AQ24" s="340"/>
      <c r="AR24" s="333"/>
      <c r="AS24" s="333"/>
      <c r="AT24" s="333"/>
      <c r="AU24" s="333"/>
      <c r="AV24" s="33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4" zoomScale="90" zoomScaleNormal="90" zoomScaleSheetLayoutView="90" workbookViewId="0">
      <selection activeCell="B29" sqref="B29"/>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58" t="str">
        <f>'1. паспорт местоположение'!A5:C5</f>
        <v>Год раскрытия информации: 2022 год</v>
      </c>
      <c r="B5" s="358"/>
      <c r="C5" s="59"/>
      <c r="D5" s="59"/>
      <c r="E5" s="59"/>
      <c r="F5" s="59"/>
      <c r="G5" s="59"/>
      <c r="H5" s="59"/>
    </row>
    <row r="6" spans="1:8" ht="18.75" x14ac:dyDescent="0.3">
      <c r="A6" s="131"/>
      <c r="B6" s="131"/>
      <c r="C6" s="131"/>
      <c r="D6" s="131"/>
      <c r="E6" s="131"/>
      <c r="F6" s="131"/>
      <c r="G6" s="131"/>
      <c r="H6" s="131"/>
    </row>
    <row r="7" spans="1:8" ht="18.75" x14ac:dyDescent="0.25">
      <c r="A7" s="261" t="s">
        <v>10</v>
      </c>
      <c r="B7" s="261"/>
      <c r="C7" s="10"/>
      <c r="D7" s="10"/>
      <c r="E7" s="10"/>
      <c r="F7" s="10"/>
      <c r="G7" s="10"/>
      <c r="H7" s="10"/>
    </row>
    <row r="8" spans="1:8" ht="18.75" x14ac:dyDescent="0.25">
      <c r="A8" s="10"/>
      <c r="B8" s="10"/>
      <c r="C8" s="10"/>
      <c r="D8" s="10"/>
      <c r="E8" s="10"/>
      <c r="F8" s="10"/>
      <c r="G8" s="10"/>
      <c r="H8" s="10"/>
    </row>
    <row r="9" spans="1:8" x14ac:dyDescent="0.25">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25">
      <c r="A10" s="258" t="s">
        <v>9</v>
      </c>
      <c r="B10" s="258"/>
      <c r="C10" s="5"/>
      <c r="D10" s="5"/>
      <c r="E10" s="5"/>
      <c r="F10" s="5"/>
      <c r="G10" s="5"/>
      <c r="H10" s="5"/>
    </row>
    <row r="11" spans="1:8" ht="18.75" x14ac:dyDescent="0.25">
      <c r="A11" s="10"/>
      <c r="B11" s="10"/>
      <c r="C11" s="10"/>
      <c r="D11" s="10"/>
      <c r="E11" s="10"/>
      <c r="F11" s="10"/>
      <c r="G11" s="10"/>
      <c r="H11" s="10"/>
    </row>
    <row r="12" spans="1:8" ht="30.75" customHeight="1" x14ac:dyDescent="0.25">
      <c r="A12" s="262" t="str">
        <f>'1. паспорт местоположение'!A12:C12</f>
        <v>K_KGK_04</v>
      </c>
      <c r="B12" s="262"/>
      <c r="C12" s="7"/>
      <c r="D12" s="7"/>
      <c r="E12" s="7"/>
      <c r="F12" s="7"/>
      <c r="G12" s="7"/>
      <c r="H12" s="7"/>
    </row>
    <row r="13" spans="1:8" x14ac:dyDescent="0.25">
      <c r="A13" s="258" t="s">
        <v>8</v>
      </c>
      <c r="B13" s="258"/>
      <c r="C13" s="5"/>
      <c r="D13" s="5"/>
      <c r="E13" s="5"/>
      <c r="F13" s="5"/>
      <c r="G13" s="5"/>
      <c r="H13" s="5"/>
    </row>
    <row r="14" spans="1:8" ht="18.75" x14ac:dyDescent="0.25">
      <c r="A14" s="9"/>
      <c r="B14" s="9"/>
      <c r="C14" s="9"/>
      <c r="D14" s="9"/>
      <c r="E14" s="9"/>
      <c r="F14" s="9"/>
      <c r="G14" s="9"/>
      <c r="H14" s="9"/>
    </row>
    <row r="15" spans="1:8" ht="39" customHeight="1" x14ac:dyDescent="0.25">
      <c r="A15" s="359" t="str">
        <f>'1. паспорт местоположение'!A15:C15</f>
        <v>Техническое перевооружение участка ТАИ (РТСЮ)</v>
      </c>
      <c r="B15" s="359"/>
      <c r="C15" s="7"/>
      <c r="D15" s="7"/>
      <c r="E15" s="7"/>
      <c r="F15" s="7"/>
      <c r="G15" s="7"/>
      <c r="H15" s="7"/>
    </row>
    <row r="16" spans="1:8" x14ac:dyDescent="0.25">
      <c r="A16" s="258" t="s">
        <v>7</v>
      </c>
      <c r="B16" s="258"/>
      <c r="C16" s="5"/>
      <c r="D16" s="5"/>
      <c r="E16" s="5"/>
      <c r="F16" s="5"/>
      <c r="G16" s="5"/>
      <c r="H16" s="5"/>
    </row>
    <row r="17" spans="1:2" x14ac:dyDescent="0.25">
      <c r="B17" s="94"/>
    </row>
    <row r="18" spans="1:2" ht="33.75" customHeight="1" x14ac:dyDescent="0.25">
      <c r="A18" s="360" t="s">
        <v>523</v>
      </c>
      <c r="B18" s="361"/>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участка ТАИ (РТСЮ)</v>
      </c>
    </row>
    <row r="22" spans="1:2" ht="16.5" thickBot="1" x14ac:dyDescent="0.3">
      <c r="A22" s="96" t="s">
        <v>391</v>
      </c>
      <c r="B22" s="97" t="str">
        <f>'1. паспорт местоположение'!C27</f>
        <v>ГО "Город Калининград"</v>
      </c>
    </row>
    <row r="23" spans="1:2" ht="16.5" thickBot="1" x14ac:dyDescent="0.3">
      <c r="A23" s="96" t="s">
        <v>356</v>
      </c>
      <c r="B23" s="198" t="str">
        <f>'1. паспорт местоположение'!C22</f>
        <v>Прочие инвестиционные проекты</v>
      </c>
    </row>
    <row r="24" spans="1:2" ht="16.5" thickBot="1" x14ac:dyDescent="0.3">
      <c r="A24" s="96" t="s">
        <v>567</v>
      </c>
      <c r="B24" s="182" t="s">
        <v>559</v>
      </c>
    </row>
    <row r="25" spans="1:2" ht="16.5" thickBot="1" x14ac:dyDescent="0.3">
      <c r="A25" s="98" t="s">
        <v>392</v>
      </c>
      <c r="B25" s="97">
        <f>'3.3 паспорт описание'!C29</f>
        <v>2021</v>
      </c>
    </row>
    <row r="26" spans="1:2" ht="16.5" thickBot="1" x14ac:dyDescent="0.3">
      <c r="A26" s="99" t="s">
        <v>393</v>
      </c>
      <c r="B26" s="100" t="s">
        <v>559</v>
      </c>
    </row>
    <row r="27" spans="1:2" ht="29.25" thickBot="1" x14ac:dyDescent="0.3">
      <c r="A27" s="107" t="s">
        <v>574</v>
      </c>
      <c r="B27" s="134">
        <f>'3.3 паспорт описание'!C25</f>
        <v>0.27561599999999997</v>
      </c>
    </row>
    <row r="28" spans="1:2" ht="16.5" thickBot="1" x14ac:dyDescent="0.3">
      <c r="A28" s="102" t="s">
        <v>394</v>
      </c>
      <c r="B28" s="102" t="s">
        <v>583</v>
      </c>
    </row>
    <row r="29" spans="1:2" ht="29.25" thickBot="1" x14ac:dyDescent="0.3">
      <c r="A29" s="108" t="s">
        <v>395</v>
      </c>
      <c r="B29" s="102" t="s">
        <v>559</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362" t="s">
        <v>414</v>
      </c>
    </row>
    <row r="85" spans="1:2" x14ac:dyDescent="0.25">
      <c r="A85" s="105" t="s">
        <v>415</v>
      </c>
      <c r="B85" s="363"/>
    </row>
    <row r="86" spans="1:2" x14ac:dyDescent="0.25">
      <c r="A86" s="105" t="s">
        <v>416</v>
      </c>
      <c r="B86" s="363"/>
    </row>
    <row r="87" spans="1:2" x14ac:dyDescent="0.25">
      <c r="A87" s="105" t="s">
        <v>417</v>
      </c>
      <c r="B87" s="363"/>
    </row>
    <row r="88" spans="1:2" x14ac:dyDescent="0.25">
      <c r="A88" s="105" t="s">
        <v>418</v>
      </c>
      <c r="B88" s="363"/>
    </row>
    <row r="89" spans="1:2" ht="16.5" thickBot="1" x14ac:dyDescent="0.3">
      <c r="A89" s="106" t="s">
        <v>419</v>
      </c>
      <c r="B89" s="364"/>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62" t="s">
        <v>433</v>
      </c>
    </row>
    <row r="102" spans="1:2" x14ac:dyDescent="0.25">
      <c r="A102" s="105" t="s">
        <v>434</v>
      </c>
      <c r="B102" s="363"/>
    </row>
    <row r="103" spans="1:2" x14ac:dyDescent="0.25">
      <c r="A103" s="105" t="s">
        <v>435</v>
      </c>
      <c r="B103" s="363"/>
    </row>
    <row r="104" spans="1:2" x14ac:dyDescent="0.25">
      <c r="A104" s="105" t="s">
        <v>436</v>
      </c>
      <c r="B104" s="363"/>
    </row>
    <row r="105" spans="1:2" x14ac:dyDescent="0.25">
      <c r="A105" s="105" t="s">
        <v>437</v>
      </c>
      <c r="B105" s="363"/>
    </row>
    <row r="106" spans="1:2" ht="16.5" thickBot="1" x14ac:dyDescent="0.3">
      <c r="A106" s="115" t="s">
        <v>438</v>
      </c>
      <c r="B106" s="364"/>
    </row>
    <row r="109" spans="1:2" x14ac:dyDescent="0.25">
      <c r="A109" s="116"/>
      <c r="B109" s="117"/>
    </row>
    <row r="110" spans="1:2" x14ac:dyDescent="0.25">
      <c r="B110" s="118"/>
    </row>
    <row r="111" spans="1:2" x14ac:dyDescent="0.25">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row>
    <row r="5" spans="1:28" s="8" customFormat="1" ht="15.75" x14ac:dyDescent="0.2">
      <c r="A5" s="12"/>
    </row>
    <row r="6" spans="1:28" s="8" customFormat="1" ht="18.75" x14ac:dyDescent="0.2">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8.75" x14ac:dyDescent="0.2">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8.75" x14ac:dyDescent="0.2">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8.75" x14ac:dyDescent="0.2">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8.75" x14ac:dyDescent="0.2">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8.75" x14ac:dyDescent="0.2">
      <c r="A11" s="264" t="str">
        <f>'1. паспорт местоположение'!A12:C12</f>
        <v>K_KGK_04</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
      <c r="A14" s="264" t="str">
        <f>'1. паспорт местоположение'!A15</f>
        <v>Техническое перевооружение участка ТАИ (РТСЮ)</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63" t="s">
        <v>6</v>
      </c>
      <c r="B19" s="263" t="s">
        <v>104</v>
      </c>
      <c r="C19" s="265"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7" t="s">
        <v>491</v>
      </c>
      <c r="T19" s="4"/>
      <c r="U19" s="4"/>
      <c r="V19" s="4"/>
      <c r="W19" s="4"/>
      <c r="X19" s="4"/>
      <c r="Y19" s="4"/>
    </row>
    <row r="20" spans="1:28" s="3" customFormat="1" ht="180.75" customHeight="1" x14ac:dyDescent="0.2">
      <c r="A20" s="263"/>
      <c r="B20" s="263"/>
      <c r="C20" s="266"/>
      <c r="D20" s="263"/>
      <c r="E20" s="263"/>
      <c r="F20" s="263"/>
      <c r="G20" s="263"/>
      <c r="H20" s="263"/>
      <c r="I20" s="263"/>
      <c r="J20" s="263"/>
      <c r="K20" s="263"/>
      <c r="L20" s="263"/>
      <c r="M20" s="263"/>
      <c r="N20" s="263"/>
      <c r="O20" s="263"/>
      <c r="P20" s="263"/>
      <c r="Q20" s="26" t="s">
        <v>385</v>
      </c>
      <c r="R20" s="27" t="s">
        <v>386</v>
      </c>
      <c r="S20" s="267"/>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7" t="str">
        <f>'1. паспорт местоположение'!A5:C5</f>
        <v>Год раскрытия информации: 2022 год</v>
      </c>
      <c r="B6" s="257"/>
      <c r="C6" s="257"/>
      <c r="D6" s="257"/>
      <c r="E6" s="257"/>
      <c r="F6" s="257"/>
      <c r="G6" s="257"/>
      <c r="H6" s="257"/>
      <c r="I6" s="257"/>
      <c r="J6" s="257"/>
      <c r="K6" s="257"/>
      <c r="L6" s="257"/>
      <c r="M6" s="257"/>
      <c r="N6" s="257"/>
      <c r="O6" s="257"/>
      <c r="P6" s="257"/>
      <c r="Q6" s="257"/>
      <c r="R6" s="257"/>
      <c r="S6" s="257"/>
      <c r="T6" s="257"/>
    </row>
    <row r="7" spans="1:20" s="8" customFormat="1" x14ac:dyDescent="0.2">
      <c r="A7" s="12"/>
    </row>
    <row r="8" spans="1:20" s="8"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8"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
      <c r="A13" s="264" t="str">
        <f>'1. паспорт местоположение'!A12:C12</f>
        <v>K_KGK_04</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4" t="str">
        <f>'1. паспорт местоположение'!A15</f>
        <v>Техническое перевооружение участка ТАИ (РТСЮ)</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81" t="s">
        <v>121</v>
      </c>
      <c r="R21" s="282"/>
      <c r="S21" s="281" t="s">
        <v>120</v>
      </c>
      <c r="T21" s="283"/>
    </row>
    <row r="22" spans="1:113" ht="204.75" customHeight="1" x14ac:dyDescent="0.25">
      <c r="A22" s="279"/>
      <c r="B22" s="273"/>
      <c r="C22" s="274"/>
      <c r="D22" s="277"/>
      <c r="E22" s="273"/>
      <c r="F22" s="274"/>
      <c r="G22" s="273"/>
      <c r="H22" s="274"/>
      <c r="I22" s="273"/>
      <c r="J22" s="274"/>
      <c r="K22" s="276"/>
      <c r="L22" s="273"/>
      <c r="M22" s="274"/>
      <c r="N22" s="273"/>
      <c r="O22" s="274"/>
      <c r="P22" s="276"/>
      <c r="Q22" s="80" t="s">
        <v>119</v>
      </c>
      <c r="R22" s="80" t="s">
        <v>502</v>
      </c>
      <c r="S22" s="80" t="s">
        <v>118</v>
      </c>
      <c r="T22" s="80" t="s">
        <v>117</v>
      </c>
    </row>
    <row r="23" spans="1:113" ht="51.75" customHeight="1" x14ac:dyDescent="0.25">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70" t="s">
        <v>538</v>
      </c>
      <c r="C29" s="270"/>
      <c r="D29" s="270"/>
      <c r="E29" s="270"/>
      <c r="F29" s="270"/>
      <c r="G29" s="270"/>
      <c r="H29" s="270"/>
      <c r="I29" s="270"/>
      <c r="J29" s="270"/>
      <c r="K29" s="270"/>
      <c r="L29" s="270"/>
      <c r="M29" s="270"/>
      <c r="N29" s="270"/>
      <c r="O29" s="270"/>
      <c r="P29" s="270"/>
      <c r="Q29" s="270"/>
      <c r="R29" s="270"/>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7" t="str">
        <f>'1. паспорт местоположение'!A5:C5</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
      <c r="A6" s="191"/>
      <c r="B6" s="191"/>
      <c r="C6" s="191"/>
      <c r="D6" s="191"/>
      <c r="E6" s="191"/>
      <c r="F6" s="191"/>
      <c r="G6" s="191"/>
      <c r="H6" s="191"/>
      <c r="I6" s="191"/>
      <c r="J6" s="191"/>
      <c r="K6" s="191"/>
      <c r="L6" s="191"/>
      <c r="M6" s="191"/>
      <c r="N6" s="191"/>
      <c r="O6" s="191"/>
      <c r="P6" s="191"/>
      <c r="Q6" s="191"/>
      <c r="R6" s="191"/>
      <c r="S6" s="191"/>
      <c r="T6" s="191"/>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4" t="s">
        <v>568</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5" t="s">
        <v>6</v>
      </c>
      <c r="B21" s="271" t="s">
        <v>512</v>
      </c>
      <c r="C21" s="272"/>
      <c r="D21" s="271" t="s">
        <v>514</v>
      </c>
      <c r="E21" s="272"/>
      <c r="F21" s="281" t="s">
        <v>98</v>
      </c>
      <c r="G21" s="283"/>
      <c r="H21" s="283"/>
      <c r="I21" s="282"/>
      <c r="J21" s="275" t="s">
        <v>515</v>
      </c>
      <c r="K21" s="271" t="s">
        <v>516</v>
      </c>
      <c r="L21" s="272"/>
      <c r="M21" s="271" t="s">
        <v>517</v>
      </c>
      <c r="N21" s="272"/>
      <c r="O21" s="271" t="s">
        <v>504</v>
      </c>
      <c r="P21" s="272"/>
      <c r="Q21" s="271" t="s">
        <v>131</v>
      </c>
      <c r="R21" s="272"/>
      <c r="S21" s="275" t="s">
        <v>130</v>
      </c>
      <c r="T21" s="275" t="s">
        <v>518</v>
      </c>
      <c r="U21" s="275" t="s">
        <v>513</v>
      </c>
      <c r="V21" s="271" t="s">
        <v>129</v>
      </c>
      <c r="W21" s="272"/>
      <c r="X21" s="281" t="s">
        <v>121</v>
      </c>
      <c r="Y21" s="283"/>
      <c r="Z21" s="281" t="s">
        <v>120</v>
      </c>
      <c r="AA21" s="283"/>
    </row>
    <row r="22" spans="1:27" ht="216" customHeight="1" x14ac:dyDescent="0.25">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502</v>
      </c>
      <c r="Z22" s="80" t="s">
        <v>118</v>
      </c>
      <c r="AA22" s="80" t="s">
        <v>117</v>
      </c>
    </row>
    <row r="23" spans="1:27" ht="60" customHeight="1" x14ac:dyDescent="0.25">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7" t="str">
        <f>'1. паспорт местоположение'!A5:C5</f>
        <v>Год раскрытия информации: 2022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61" t="s">
        <v>10</v>
      </c>
      <c r="B7" s="261"/>
      <c r="C7" s="261"/>
      <c r="D7" s="10"/>
      <c r="E7" s="10"/>
      <c r="F7" s="10"/>
      <c r="G7" s="10"/>
      <c r="H7" s="10"/>
      <c r="I7" s="10"/>
      <c r="J7" s="10"/>
      <c r="K7" s="10"/>
      <c r="L7" s="10"/>
      <c r="M7" s="10"/>
      <c r="N7" s="10"/>
      <c r="O7" s="10"/>
      <c r="P7" s="10"/>
      <c r="Q7" s="10"/>
      <c r="R7" s="10"/>
      <c r="S7" s="10"/>
      <c r="T7" s="10"/>
      <c r="U7" s="10"/>
    </row>
    <row r="8" spans="1:29" s="8" customFormat="1" ht="18.75" x14ac:dyDescent="0.2">
      <c r="A8" s="261"/>
      <c r="B8" s="261"/>
      <c r="C8" s="261"/>
      <c r="D8" s="129"/>
      <c r="E8" s="129"/>
      <c r="F8" s="129"/>
      <c r="G8" s="129"/>
      <c r="H8" s="10"/>
      <c r="I8" s="10"/>
      <c r="J8" s="10"/>
      <c r="K8" s="10"/>
      <c r="L8" s="10"/>
      <c r="M8" s="10"/>
      <c r="N8" s="10"/>
      <c r="O8" s="10"/>
      <c r="P8" s="10"/>
      <c r="Q8" s="10"/>
      <c r="R8" s="10"/>
      <c r="S8" s="10"/>
      <c r="T8" s="10"/>
      <c r="U8" s="10"/>
    </row>
    <row r="9" spans="1:29" s="8" customFormat="1" ht="18.75" x14ac:dyDescent="0.2">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8.75" x14ac:dyDescent="0.2">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8.75" x14ac:dyDescent="0.2">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8.75" x14ac:dyDescent="0.2">
      <c r="A12" s="264" t="str">
        <f>'1. паспорт местоположение'!A12:C12</f>
        <v>K_KGK_04</v>
      </c>
      <c r="B12" s="264"/>
      <c r="C12" s="264"/>
      <c r="D12" s="7"/>
      <c r="E12" s="7"/>
      <c r="F12" s="7"/>
      <c r="G12" s="7"/>
      <c r="H12" s="10"/>
      <c r="I12" s="10"/>
      <c r="J12" s="10"/>
      <c r="K12" s="10"/>
      <c r="L12" s="10"/>
      <c r="M12" s="10"/>
      <c r="N12" s="10"/>
      <c r="O12" s="10"/>
      <c r="P12" s="10"/>
      <c r="Q12" s="10"/>
      <c r="R12" s="10"/>
      <c r="S12" s="10"/>
      <c r="T12" s="10"/>
      <c r="U12" s="10"/>
    </row>
    <row r="13" spans="1:29" s="8" customFormat="1" ht="18.75" x14ac:dyDescent="0.2">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75" x14ac:dyDescent="0.2">
      <c r="A14" s="268"/>
      <c r="B14" s="268"/>
      <c r="C14" s="268"/>
      <c r="D14" s="4"/>
      <c r="E14" s="4"/>
      <c r="F14" s="4"/>
      <c r="G14" s="4"/>
      <c r="H14" s="4"/>
      <c r="I14" s="4"/>
      <c r="J14" s="4"/>
      <c r="K14" s="4"/>
      <c r="L14" s="4"/>
      <c r="M14" s="4"/>
      <c r="N14" s="4"/>
      <c r="O14" s="4"/>
      <c r="P14" s="4"/>
      <c r="Q14" s="4"/>
      <c r="R14" s="4"/>
      <c r="S14" s="4"/>
      <c r="T14" s="4"/>
      <c r="U14" s="4"/>
    </row>
    <row r="15" spans="1:29" s="3" customFormat="1" ht="12" x14ac:dyDescent="0.2">
      <c r="A15" s="264" t="str">
        <f>'1. паспорт местоположение'!A15</f>
        <v>Техническое перевооружение участка ТАИ (РТСЮ)</v>
      </c>
      <c r="B15" s="264"/>
      <c r="C15" s="264"/>
      <c r="D15" s="7"/>
      <c r="E15" s="7"/>
      <c r="F15" s="7"/>
      <c r="G15" s="7"/>
      <c r="H15" s="7"/>
      <c r="I15" s="7"/>
      <c r="J15" s="7"/>
      <c r="K15" s="7"/>
      <c r="L15" s="7"/>
      <c r="M15" s="7"/>
      <c r="N15" s="7"/>
      <c r="O15" s="7"/>
      <c r="P15" s="7"/>
      <c r="Q15" s="7"/>
      <c r="R15" s="7"/>
      <c r="S15" s="7"/>
      <c r="T15" s="7"/>
      <c r="U15" s="7"/>
    </row>
    <row r="16" spans="1:29" s="3" customFormat="1" ht="15.75" x14ac:dyDescent="0.2">
      <c r="A16" s="258" t="s">
        <v>7</v>
      </c>
      <c r="B16" s="258"/>
      <c r="C16" s="258"/>
      <c r="D16" s="5"/>
      <c r="E16" s="5"/>
      <c r="F16" s="5"/>
      <c r="G16" s="5"/>
      <c r="H16" s="5"/>
      <c r="I16" s="5"/>
      <c r="J16" s="5"/>
      <c r="K16" s="5"/>
      <c r="L16" s="5"/>
      <c r="M16" s="5"/>
      <c r="N16" s="5"/>
      <c r="O16" s="5"/>
      <c r="P16" s="5"/>
      <c r="Q16" s="5"/>
      <c r="R16" s="5"/>
      <c r="S16" s="5"/>
      <c r="T16" s="5"/>
      <c r="U16" s="5"/>
    </row>
    <row r="17" spans="1:21" s="3" customFormat="1" ht="18.75" x14ac:dyDescent="0.2">
      <c r="A17" s="268"/>
      <c r="B17" s="268"/>
      <c r="C17" s="268"/>
      <c r="D17" s="4"/>
      <c r="E17" s="4"/>
      <c r="F17" s="4"/>
      <c r="G17" s="4"/>
      <c r="H17" s="4"/>
      <c r="I17" s="4"/>
      <c r="J17" s="4"/>
      <c r="K17" s="4"/>
      <c r="L17" s="4"/>
      <c r="M17" s="4"/>
      <c r="N17" s="4"/>
      <c r="O17" s="4"/>
      <c r="P17" s="4"/>
      <c r="Q17" s="4"/>
      <c r="R17" s="4"/>
    </row>
    <row r="18" spans="1:21" s="3" customFormat="1" ht="18.75" x14ac:dyDescent="0.2">
      <c r="A18" s="259" t="s">
        <v>497</v>
      </c>
      <c r="B18" s="259"/>
      <c r="C18" s="259"/>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5" x14ac:dyDescent="0.25">
      <c r="A23" s="19" t="s">
        <v>64</v>
      </c>
      <c r="B23" s="22" t="s">
        <v>61</v>
      </c>
      <c r="C23" s="125" t="str">
        <f>C22</f>
        <v>Соблюдение законодательтсва РФ об обеспечении единства измерений</v>
      </c>
    </row>
    <row r="24" spans="1:21" ht="47.25" x14ac:dyDescent="0.25">
      <c r="A24" s="19" t="s">
        <v>63</v>
      </c>
      <c r="B24" s="22" t="s">
        <v>530</v>
      </c>
      <c r="C24" s="251" t="s">
        <v>582</v>
      </c>
    </row>
    <row r="25" spans="1:21" ht="31.5" x14ac:dyDescent="0.25">
      <c r="A25" s="19" t="s">
        <v>62</v>
      </c>
      <c r="B25" s="22" t="s">
        <v>531</v>
      </c>
      <c r="C25" s="200">
        <f>'6.2. Паспорт фин осв ввод'!D30*1.2</f>
        <v>0.27561599999999997</v>
      </c>
    </row>
    <row r="26" spans="1:21" ht="31.5" x14ac:dyDescent="0.25">
      <c r="A26" s="19" t="s">
        <v>60</v>
      </c>
      <c r="B26" s="22" t="s">
        <v>237</v>
      </c>
      <c r="C26" s="21" t="s">
        <v>557</v>
      </c>
    </row>
    <row r="27" spans="1:21" ht="94.5" x14ac:dyDescent="0.25">
      <c r="A27" s="19" t="s">
        <v>59</v>
      </c>
      <c r="B27" s="22" t="s">
        <v>511</v>
      </c>
      <c r="C27" s="251" t="s">
        <v>584</v>
      </c>
    </row>
    <row r="28" spans="1:21" ht="15.75" x14ac:dyDescent="0.25">
      <c r="A28" s="19" t="s">
        <v>57</v>
      </c>
      <c r="B28" s="22" t="s">
        <v>58</v>
      </c>
      <c r="C28" s="199">
        <v>2021</v>
      </c>
    </row>
    <row r="29" spans="1:21" ht="31.5" x14ac:dyDescent="0.25">
      <c r="A29" s="19" t="s">
        <v>55</v>
      </c>
      <c r="B29" s="21" t="s">
        <v>56</v>
      </c>
      <c r="C29" s="199">
        <v>2021</v>
      </c>
    </row>
    <row r="30" spans="1:21" ht="31.5" x14ac:dyDescent="0.25">
      <c r="A30" s="19" t="s">
        <v>74</v>
      </c>
      <c r="B30" s="21" t="s">
        <v>54</v>
      </c>
      <c r="C30" s="21" t="s">
        <v>559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7" t="str">
        <f>'1. паспорт местоположение'!A5:C5</f>
        <v>Год раскрытия информации: 2022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25">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25">
      <c r="A11" s="264" t="str">
        <f>'1. паспорт местоположение'!A12:C12</f>
        <v>K_KGK_04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25">
      <c r="A14" s="264" t="str">
        <f>'1. паспорт местоположение'!A15</f>
        <v>Техническое перевооружение участка ТАИ (РТСЮ)</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25">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25">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7" t="str">
        <f>'1. паспорт местоположение'!A5:C5</f>
        <v>Год раскрытия информации: 2022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8.75" x14ac:dyDescent="0.2">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8.75" x14ac:dyDescent="0.2">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8.75" x14ac:dyDescent="0.2">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8.75" x14ac:dyDescent="0.2">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8.75" x14ac:dyDescent="0.2">
      <c r="A12" s="264" t="str">
        <f>'1. паспорт местоположение'!A12:C12</f>
        <v>K_KGK_04</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8.75" x14ac:dyDescent="0.2">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
      <c r="A15" s="264" t="str">
        <f>'1. паспорт местоположение'!A15</f>
        <v>Техническое перевооружение участка ТАИ (РТСЮ)</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B26" sqref="B26"/>
    </sheetView>
  </sheetViews>
  <sheetFormatPr defaultColWidth="9.140625" defaultRowHeight="15.75" x14ac:dyDescent="0.2"/>
  <cols>
    <col min="1" max="1" width="61.7109375" style="145" customWidth="1"/>
    <col min="2" max="2" width="18.5703125" style="141" customWidth="1"/>
    <col min="3" max="11" width="16.85546875" style="141" customWidth="1"/>
    <col min="12" max="212" width="9.140625" style="142"/>
    <col min="213" max="213" width="61.7109375" style="142" customWidth="1"/>
    <col min="214" max="214" width="18.5703125" style="142" customWidth="1"/>
    <col min="215" max="254" width="16.85546875" style="142" customWidth="1"/>
    <col min="255" max="256" width="18.5703125" style="142" customWidth="1"/>
    <col min="257" max="257" width="21.7109375" style="142" customWidth="1"/>
    <col min="258" max="468" width="9.140625" style="142"/>
    <col min="469" max="469" width="61.7109375" style="142" customWidth="1"/>
    <col min="470" max="470" width="18.5703125" style="142" customWidth="1"/>
    <col min="471" max="510" width="16.85546875" style="142" customWidth="1"/>
    <col min="511" max="512" width="18.5703125" style="142" customWidth="1"/>
    <col min="513" max="513" width="21.7109375" style="142" customWidth="1"/>
    <col min="514" max="724" width="9.140625" style="142"/>
    <col min="725" max="725" width="61.7109375" style="142" customWidth="1"/>
    <col min="726" max="726" width="18.5703125" style="142" customWidth="1"/>
    <col min="727" max="766" width="16.85546875" style="142" customWidth="1"/>
    <col min="767" max="768" width="18.5703125" style="142" customWidth="1"/>
    <col min="769" max="769" width="21.7109375" style="142" customWidth="1"/>
    <col min="770" max="980" width="9.140625" style="142"/>
    <col min="981" max="981" width="61.7109375" style="142" customWidth="1"/>
    <col min="982" max="982" width="18.5703125" style="142" customWidth="1"/>
    <col min="983" max="1022" width="16.85546875" style="142" customWidth="1"/>
    <col min="1023" max="1024" width="18.5703125" style="142" customWidth="1"/>
    <col min="1025" max="1025" width="21.7109375" style="142" customWidth="1"/>
    <col min="1026" max="1236" width="9.140625" style="142"/>
    <col min="1237" max="1237" width="61.7109375" style="142" customWidth="1"/>
    <col min="1238" max="1238" width="18.5703125" style="142" customWidth="1"/>
    <col min="1239" max="1278" width="16.85546875" style="142" customWidth="1"/>
    <col min="1279" max="1280" width="18.5703125" style="142" customWidth="1"/>
    <col min="1281" max="1281" width="21.7109375" style="142" customWidth="1"/>
    <col min="1282" max="1492" width="9.140625" style="142"/>
    <col min="1493" max="1493" width="61.7109375" style="142" customWidth="1"/>
    <col min="1494" max="1494" width="18.5703125" style="142" customWidth="1"/>
    <col min="1495" max="1534" width="16.85546875" style="142" customWidth="1"/>
    <col min="1535" max="1536" width="18.5703125" style="142" customWidth="1"/>
    <col min="1537" max="1537" width="21.7109375" style="142" customWidth="1"/>
    <col min="1538" max="1748" width="9.140625" style="142"/>
    <col min="1749" max="1749" width="61.7109375" style="142" customWidth="1"/>
    <col min="1750" max="1750" width="18.5703125" style="142" customWidth="1"/>
    <col min="1751" max="1790" width="16.85546875" style="142" customWidth="1"/>
    <col min="1791" max="1792" width="18.5703125" style="142" customWidth="1"/>
    <col min="1793" max="1793" width="21.7109375" style="142" customWidth="1"/>
    <col min="1794" max="2004" width="9.140625" style="142"/>
    <col min="2005" max="2005" width="61.7109375" style="142" customWidth="1"/>
    <col min="2006" max="2006" width="18.5703125" style="142" customWidth="1"/>
    <col min="2007" max="2046" width="16.85546875" style="142" customWidth="1"/>
    <col min="2047" max="2048" width="18.5703125" style="142" customWidth="1"/>
    <col min="2049" max="2049" width="21.7109375" style="142" customWidth="1"/>
    <col min="2050" max="2260" width="9.140625" style="142"/>
    <col min="2261" max="2261" width="61.7109375" style="142" customWidth="1"/>
    <col min="2262" max="2262" width="18.5703125" style="142" customWidth="1"/>
    <col min="2263" max="2302" width="16.85546875" style="142" customWidth="1"/>
    <col min="2303" max="2304" width="18.5703125" style="142" customWidth="1"/>
    <col min="2305" max="2305" width="21.7109375" style="142" customWidth="1"/>
    <col min="2306" max="2516" width="9.140625" style="142"/>
    <col min="2517" max="2517" width="61.7109375" style="142" customWidth="1"/>
    <col min="2518" max="2518" width="18.5703125" style="142" customWidth="1"/>
    <col min="2519" max="2558" width="16.85546875" style="142" customWidth="1"/>
    <col min="2559" max="2560" width="18.5703125" style="142" customWidth="1"/>
    <col min="2561" max="2561" width="21.7109375" style="142" customWidth="1"/>
    <col min="2562" max="2772" width="9.140625" style="142"/>
    <col min="2773" max="2773" width="61.7109375" style="142" customWidth="1"/>
    <col min="2774" max="2774" width="18.5703125" style="142" customWidth="1"/>
    <col min="2775" max="2814" width="16.85546875" style="142" customWidth="1"/>
    <col min="2815" max="2816" width="18.5703125" style="142" customWidth="1"/>
    <col min="2817" max="2817" width="21.7109375" style="142" customWidth="1"/>
    <col min="2818" max="3028" width="9.140625" style="142"/>
    <col min="3029" max="3029" width="61.7109375" style="142" customWidth="1"/>
    <col min="3030" max="3030" width="18.5703125" style="142" customWidth="1"/>
    <col min="3031" max="3070" width="16.85546875" style="142" customWidth="1"/>
    <col min="3071" max="3072" width="18.5703125" style="142" customWidth="1"/>
    <col min="3073" max="3073" width="21.7109375" style="142" customWidth="1"/>
    <col min="3074" max="3284" width="9.140625" style="142"/>
    <col min="3285" max="3285" width="61.7109375" style="142" customWidth="1"/>
    <col min="3286" max="3286" width="18.5703125" style="142" customWidth="1"/>
    <col min="3287" max="3326" width="16.85546875" style="142" customWidth="1"/>
    <col min="3327" max="3328" width="18.5703125" style="142" customWidth="1"/>
    <col min="3329" max="3329" width="21.7109375" style="142" customWidth="1"/>
    <col min="3330" max="3540" width="9.140625" style="142"/>
    <col min="3541" max="3541" width="61.7109375" style="142" customWidth="1"/>
    <col min="3542" max="3542" width="18.5703125" style="142" customWidth="1"/>
    <col min="3543" max="3582" width="16.85546875" style="142" customWidth="1"/>
    <col min="3583" max="3584" width="18.5703125" style="142" customWidth="1"/>
    <col min="3585" max="3585" width="21.7109375" style="142" customWidth="1"/>
    <col min="3586" max="3796" width="9.140625" style="142"/>
    <col min="3797" max="3797" width="61.7109375" style="142" customWidth="1"/>
    <col min="3798" max="3798" width="18.5703125" style="142" customWidth="1"/>
    <col min="3799" max="3838" width="16.85546875" style="142" customWidth="1"/>
    <col min="3839" max="3840" width="18.5703125" style="142" customWidth="1"/>
    <col min="3841" max="3841" width="21.7109375" style="142" customWidth="1"/>
    <col min="3842" max="4052" width="9.140625" style="142"/>
    <col min="4053" max="4053" width="61.7109375" style="142" customWidth="1"/>
    <col min="4054" max="4054" width="18.5703125" style="142" customWidth="1"/>
    <col min="4055" max="4094" width="16.85546875" style="142" customWidth="1"/>
    <col min="4095" max="4096" width="18.5703125" style="142" customWidth="1"/>
    <col min="4097" max="4097" width="21.7109375" style="142" customWidth="1"/>
    <col min="4098" max="4308" width="9.140625" style="142"/>
    <col min="4309" max="4309" width="61.7109375" style="142" customWidth="1"/>
    <col min="4310" max="4310" width="18.5703125" style="142" customWidth="1"/>
    <col min="4311" max="4350" width="16.85546875" style="142" customWidth="1"/>
    <col min="4351" max="4352" width="18.5703125" style="142" customWidth="1"/>
    <col min="4353" max="4353" width="21.7109375" style="142" customWidth="1"/>
    <col min="4354" max="4564" width="9.140625" style="142"/>
    <col min="4565" max="4565" width="61.7109375" style="142" customWidth="1"/>
    <col min="4566" max="4566" width="18.5703125" style="142" customWidth="1"/>
    <col min="4567" max="4606" width="16.85546875" style="142" customWidth="1"/>
    <col min="4607" max="4608" width="18.5703125" style="142" customWidth="1"/>
    <col min="4609" max="4609" width="21.7109375" style="142" customWidth="1"/>
    <col min="4610" max="4820" width="9.140625" style="142"/>
    <col min="4821" max="4821" width="61.7109375" style="142" customWidth="1"/>
    <col min="4822" max="4822" width="18.5703125" style="142" customWidth="1"/>
    <col min="4823" max="4862" width="16.85546875" style="142" customWidth="1"/>
    <col min="4863" max="4864" width="18.5703125" style="142" customWidth="1"/>
    <col min="4865" max="4865" width="21.7109375" style="142" customWidth="1"/>
    <col min="4866" max="5076" width="9.140625" style="142"/>
    <col min="5077" max="5077" width="61.7109375" style="142" customWidth="1"/>
    <col min="5078" max="5078" width="18.5703125" style="142" customWidth="1"/>
    <col min="5079" max="5118" width="16.85546875" style="142" customWidth="1"/>
    <col min="5119" max="5120" width="18.5703125" style="142" customWidth="1"/>
    <col min="5121" max="5121" width="21.7109375" style="142" customWidth="1"/>
    <col min="5122" max="5332" width="9.140625" style="142"/>
    <col min="5333" max="5333" width="61.7109375" style="142" customWidth="1"/>
    <col min="5334" max="5334" width="18.5703125" style="142" customWidth="1"/>
    <col min="5335" max="5374" width="16.85546875" style="142" customWidth="1"/>
    <col min="5375" max="5376" width="18.5703125" style="142" customWidth="1"/>
    <col min="5377" max="5377" width="21.7109375" style="142" customWidth="1"/>
    <col min="5378" max="5588" width="9.140625" style="142"/>
    <col min="5589" max="5589" width="61.7109375" style="142" customWidth="1"/>
    <col min="5590" max="5590" width="18.5703125" style="142" customWidth="1"/>
    <col min="5591" max="5630" width="16.85546875" style="142" customWidth="1"/>
    <col min="5631" max="5632" width="18.5703125" style="142" customWidth="1"/>
    <col min="5633" max="5633" width="21.7109375" style="142" customWidth="1"/>
    <col min="5634" max="5844" width="9.140625" style="142"/>
    <col min="5845" max="5845" width="61.7109375" style="142" customWidth="1"/>
    <col min="5846" max="5846" width="18.5703125" style="142" customWidth="1"/>
    <col min="5847" max="5886" width="16.85546875" style="142" customWidth="1"/>
    <col min="5887" max="5888" width="18.5703125" style="142" customWidth="1"/>
    <col min="5889" max="5889" width="21.7109375" style="142" customWidth="1"/>
    <col min="5890" max="6100" width="9.140625" style="142"/>
    <col min="6101" max="6101" width="61.7109375" style="142" customWidth="1"/>
    <col min="6102" max="6102" width="18.5703125" style="142" customWidth="1"/>
    <col min="6103" max="6142" width="16.85546875" style="142" customWidth="1"/>
    <col min="6143" max="6144" width="18.5703125" style="142" customWidth="1"/>
    <col min="6145" max="6145" width="21.7109375" style="142" customWidth="1"/>
    <col min="6146" max="6356" width="9.140625" style="142"/>
    <col min="6357" max="6357" width="61.7109375" style="142" customWidth="1"/>
    <col min="6358" max="6358" width="18.5703125" style="142" customWidth="1"/>
    <col min="6359" max="6398" width="16.85546875" style="142" customWidth="1"/>
    <col min="6399" max="6400" width="18.5703125" style="142" customWidth="1"/>
    <col min="6401" max="6401" width="21.7109375" style="142" customWidth="1"/>
    <col min="6402" max="6612" width="9.140625" style="142"/>
    <col min="6613" max="6613" width="61.7109375" style="142" customWidth="1"/>
    <col min="6614" max="6614" width="18.5703125" style="142" customWidth="1"/>
    <col min="6615" max="6654" width="16.85546875" style="142" customWidth="1"/>
    <col min="6655" max="6656" width="18.5703125" style="142" customWidth="1"/>
    <col min="6657" max="6657" width="21.7109375" style="142" customWidth="1"/>
    <col min="6658" max="6868" width="9.140625" style="142"/>
    <col min="6869" max="6869" width="61.7109375" style="142" customWidth="1"/>
    <col min="6870" max="6870" width="18.5703125" style="142" customWidth="1"/>
    <col min="6871" max="6910" width="16.85546875" style="142" customWidth="1"/>
    <col min="6911" max="6912" width="18.5703125" style="142" customWidth="1"/>
    <col min="6913" max="6913" width="21.7109375" style="142" customWidth="1"/>
    <col min="6914" max="7124" width="9.140625" style="142"/>
    <col min="7125" max="7125" width="61.7109375" style="142" customWidth="1"/>
    <col min="7126" max="7126" width="18.5703125" style="142" customWidth="1"/>
    <col min="7127" max="7166" width="16.85546875" style="142" customWidth="1"/>
    <col min="7167" max="7168" width="18.5703125" style="142" customWidth="1"/>
    <col min="7169" max="7169" width="21.7109375" style="142" customWidth="1"/>
    <col min="7170" max="7380" width="9.140625" style="142"/>
    <col min="7381" max="7381" width="61.7109375" style="142" customWidth="1"/>
    <col min="7382" max="7382" width="18.5703125" style="142" customWidth="1"/>
    <col min="7383" max="7422" width="16.85546875" style="142" customWidth="1"/>
    <col min="7423" max="7424" width="18.5703125" style="142" customWidth="1"/>
    <col min="7425" max="7425" width="21.7109375" style="142" customWidth="1"/>
    <col min="7426" max="7636" width="9.140625" style="142"/>
    <col min="7637" max="7637" width="61.7109375" style="142" customWidth="1"/>
    <col min="7638" max="7638" width="18.5703125" style="142" customWidth="1"/>
    <col min="7639" max="7678" width="16.85546875" style="142" customWidth="1"/>
    <col min="7679" max="7680" width="18.5703125" style="142" customWidth="1"/>
    <col min="7681" max="7681" width="21.7109375" style="142" customWidth="1"/>
    <col min="7682" max="7892" width="9.140625" style="142"/>
    <col min="7893" max="7893" width="61.7109375" style="142" customWidth="1"/>
    <col min="7894" max="7894" width="18.5703125" style="142" customWidth="1"/>
    <col min="7895" max="7934" width="16.85546875" style="142" customWidth="1"/>
    <col min="7935" max="7936" width="18.5703125" style="142" customWidth="1"/>
    <col min="7937" max="7937" width="21.7109375" style="142" customWidth="1"/>
    <col min="7938" max="8148" width="9.140625" style="142"/>
    <col min="8149" max="8149" width="61.7109375" style="142" customWidth="1"/>
    <col min="8150" max="8150" width="18.5703125" style="142" customWidth="1"/>
    <col min="8151" max="8190" width="16.85546875" style="142" customWidth="1"/>
    <col min="8191" max="8192" width="18.5703125" style="142" customWidth="1"/>
    <col min="8193" max="8193" width="21.7109375" style="142" customWidth="1"/>
    <col min="8194" max="8404" width="9.140625" style="142"/>
    <col min="8405" max="8405" width="61.7109375" style="142" customWidth="1"/>
    <col min="8406" max="8406" width="18.5703125" style="142" customWidth="1"/>
    <col min="8407" max="8446" width="16.85546875" style="142" customWidth="1"/>
    <col min="8447" max="8448" width="18.5703125" style="142" customWidth="1"/>
    <col min="8449" max="8449" width="21.7109375" style="142" customWidth="1"/>
    <col min="8450" max="8660" width="9.140625" style="142"/>
    <col min="8661" max="8661" width="61.7109375" style="142" customWidth="1"/>
    <col min="8662" max="8662" width="18.5703125" style="142" customWidth="1"/>
    <col min="8663" max="8702" width="16.85546875" style="142" customWidth="1"/>
    <col min="8703" max="8704" width="18.5703125" style="142" customWidth="1"/>
    <col min="8705" max="8705" width="21.7109375" style="142" customWidth="1"/>
    <col min="8706" max="8916" width="9.140625" style="142"/>
    <col min="8917" max="8917" width="61.7109375" style="142" customWidth="1"/>
    <col min="8918" max="8918" width="18.5703125" style="142" customWidth="1"/>
    <col min="8919" max="8958" width="16.85546875" style="142" customWidth="1"/>
    <col min="8959" max="8960" width="18.5703125" style="142" customWidth="1"/>
    <col min="8961" max="8961" width="21.7109375" style="142" customWidth="1"/>
    <col min="8962" max="9172" width="9.140625" style="142"/>
    <col min="9173" max="9173" width="61.7109375" style="142" customWidth="1"/>
    <col min="9174" max="9174" width="18.5703125" style="142" customWidth="1"/>
    <col min="9175" max="9214" width="16.85546875" style="142" customWidth="1"/>
    <col min="9215" max="9216" width="18.5703125" style="142" customWidth="1"/>
    <col min="9217" max="9217" width="21.7109375" style="142" customWidth="1"/>
    <col min="9218" max="9428" width="9.140625" style="142"/>
    <col min="9429" max="9429" width="61.7109375" style="142" customWidth="1"/>
    <col min="9430" max="9430" width="18.5703125" style="142" customWidth="1"/>
    <col min="9431" max="9470" width="16.85546875" style="142" customWidth="1"/>
    <col min="9471" max="9472" width="18.5703125" style="142" customWidth="1"/>
    <col min="9473" max="9473" width="21.7109375" style="142" customWidth="1"/>
    <col min="9474" max="9684" width="9.140625" style="142"/>
    <col min="9685" max="9685" width="61.7109375" style="142" customWidth="1"/>
    <col min="9686" max="9686" width="18.5703125" style="142" customWidth="1"/>
    <col min="9687" max="9726" width="16.85546875" style="142" customWidth="1"/>
    <col min="9727" max="9728" width="18.5703125" style="142" customWidth="1"/>
    <col min="9729" max="9729" width="21.7109375" style="142" customWidth="1"/>
    <col min="9730" max="9940" width="9.140625" style="142"/>
    <col min="9941" max="9941" width="61.7109375" style="142" customWidth="1"/>
    <col min="9942" max="9942" width="18.5703125" style="142" customWidth="1"/>
    <col min="9943" max="9982" width="16.85546875" style="142" customWidth="1"/>
    <col min="9983" max="9984" width="18.5703125" style="142" customWidth="1"/>
    <col min="9985" max="9985" width="21.7109375" style="142" customWidth="1"/>
    <col min="9986" max="10196" width="9.140625" style="142"/>
    <col min="10197" max="10197" width="61.7109375" style="142" customWidth="1"/>
    <col min="10198" max="10198" width="18.5703125" style="142" customWidth="1"/>
    <col min="10199" max="10238" width="16.85546875" style="142" customWidth="1"/>
    <col min="10239" max="10240" width="18.5703125" style="142" customWidth="1"/>
    <col min="10241" max="10241" width="21.7109375" style="142" customWidth="1"/>
    <col min="10242" max="10452" width="9.140625" style="142"/>
    <col min="10453" max="10453" width="61.7109375" style="142" customWidth="1"/>
    <col min="10454" max="10454" width="18.5703125" style="142" customWidth="1"/>
    <col min="10455" max="10494" width="16.85546875" style="142" customWidth="1"/>
    <col min="10495" max="10496" width="18.5703125" style="142" customWidth="1"/>
    <col min="10497" max="10497" width="21.7109375" style="142" customWidth="1"/>
    <col min="10498" max="10708" width="9.140625" style="142"/>
    <col min="10709" max="10709" width="61.7109375" style="142" customWidth="1"/>
    <col min="10710" max="10710" width="18.5703125" style="142" customWidth="1"/>
    <col min="10711" max="10750" width="16.85546875" style="142" customWidth="1"/>
    <col min="10751" max="10752" width="18.5703125" style="142" customWidth="1"/>
    <col min="10753" max="10753" width="21.7109375" style="142" customWidth="1"/>
    <col min="10754" max="10964" width="9.140625" style="142"/>
    <col min="10965" max="10965" width="61.7109375" style="142" customWidth="1"/>
    <col min="10966" max="10966" width="18.5703125" style="142" customWidth="1"/>
    <col min="10967" max="11006" width="16.85546875" style="142" customWidth="1"/>
    <col min="11007" max="11008" width="18.5703125" style="142" customWidth="1"/>
    <col min="11009" max="11009" width="21.7109375" style="142" customWidth="1"/>
    <col min="11010" max="11220" width="9.140625" style="142"/>
    <col min="11221" max="11221" width="61.7109375" style="142" customWidth="1"/>
    <col min="11222" max="11222" width="18.5703125" style="142" customWidth="1"/>
    <col min="11223" max="11262" width="16.85546875" style="142" customWidth="1"/>
    <col min="11263" max="11264" width="18.5703125" style="142" customWidth="1"/>
    <col min="11265" max="11265" width="21.7109375" style="142" customWidth="1"/>
    <col min="11266" max="11476" width="9.140625" style="142"/>
    <col min="11477" max="11477" width="61.7109375" style="142" customWidth="1"/>
    <col min="11478" max="11478" width="18.5703125" style="142" customWidth="1"/>
    <col min="11479" max="11518" width="16.85546875" style="142" customWidth="1"/>
    <col min="11519" max="11520" width="18.5703125" style="142" customWidth="1"/>
    <col min="11521" max="11521" width="21.7109375" style="142" customWidth="1"/>
    <col min="11522" max="11732" width="9.140625" style="142"/>
    <col min="11733" max="11733" width="61.7109375" style="142" customWidth="1"/>
    <col min="11734" max="11734" width="18.5703125" style="142" customWidth="1"/>
    <col min="11735" max="11774" width="16.85546875" style="142" customWidth="1"/>
    <col min="11775" max="11776" width="18.5703125" style="142" customWidth="1"/>
    <col min="11777" max="11777" width="21.7109375" style="142" customWidth="1"/>
    <col min="11778" max="11988" width="9.140625" style="142"/>
    <col min="11989" max="11989" width="61.7109375" style="142" customWidth="1"/>
    <col min="11990" max="11990" width="18.5703125" style="142" customWidth="1"/>
    <col min="11991" max="12030" width="16.85546875" style="142" customWidth="1"/>
    <col min="12031" max="12032" width="18.5703125" style="142" customWidth="1"/>
    <col min="12033" max="12033" width="21.7109375" style="142" customWidth="1"/>
    <col min="12034" max="12244" width="9.140625" style="142"/>
    <col min="12245" max="12245" width="61.7109375" style="142" customWidth="1"/>
    <col min="12246" max="12246" width="18.5703125" style="142" customWidth="1"/>
    <col min="12247" max="12286" width="16.85546875" style="142" customWidth="1"/>
    <col min="12287" max="12288" width="18.5703125" style="142" customWidth="1"/>
    <col min="12289" max="12289" width="21.7109375" style="142" customWidth="1"/>
    <col min="12290" max="12500" width="9.140625" style="142"/>
    <col min="12501" max="12501" width="61.7109375" style="142" customWidth="1"/>
    <col min="12502" max="12502" width="18.5703125" style="142" customWidth="1"/>
    <col min="12503" max="12542" width="16.85546875" style="142" customWidth="1"/>
    <col min="12543" max="12544" width="18.5703125" style="142" customWidth="1"/>
    <col min="12545" max="12545" width="21.7109375" style="142" customWidth="1"/>
    <col min="12546" max="12756" width="9.140625" style="142"/>
    <col min="12757" max="12757" width="61.7109375" style="142" customWidth="1"/>
    <col min="12758" max="12758" width="18.5703125" style="142" customWidth="1"/>
    <col min="12759" max="12798" width="16.85546875" style="142" customWidth="1"/>
    <col min="12799" max="12800" width="18.5703125" style="142" customWidth="1"/>
    <col min="12801" max="12801" width="21.7109375" style="142" customWidth="1"/>
    <col min="12802" max="13012" width="9.140625" style="142"/>
    <col min="13013" max="13013" width="61.7109375" style="142" customWidth="1"/>
    <col min="13014" max="13014" width="18.5703125" style="142" customWidth="1"/>
    <col min="13015" max="13054" width="16.85546875" style="142" customWidth="1"/>
    <col min="13055" max="13056" width="18.5703125" style="142" customWidth="1"/>
    <col min="13057" max="13057" width="21.7109375" style="142" customWidth="1"/>
    <col min="13058" max="13268" width="9.140625" style="142"/>
    <col min="13269" max="13269" width="61.7109375" style="142" customWidth="1"/>
    <col min="13270" max="13270" width="18.5703125" style="142" customWidth="1"/>
    <col min="13271" max="13310" width="16.85546875" style="142" customWidth="1"/>
    <col min="13311" max="13312" width="18.5703125" style="142" customWidth="1"/>
    <col min="13313" max="13313" width="21.7109375" style="142" customWidth="1"/>
    <col min="13314" max="13524" width="9.140625" style="142"/>
    <col min="13525" max="13525" width="61.7109375" style="142" customWidth="1"/>
    <col min="13526" max="13526" width="18.5703125" style="142" customWidth="1"/>
    <col min="13527" max="13566" width="16.85546875" style="142" customWidth="1"/>
    <col min="13567" max="13568" width="18.5703125" style="142" customWidth="1"/>
    <col min="13569" max="13569" width="21.7109375" style="142" customWidth="1"/>
    <col min="13570" max="13780" width="9.140625" style="142"/>
    <col min="13781" max="13781" width="61.7109375" style="142" customWidth="1"/>
    <col min="13782" max="13782" width="18.5703125" style="142" customWidth="1"/>
    <col min="13783" max="13822" width="16.85546875" style="142" customWidth="1"/>
    <col min="13823" max="13824" width="18.5703125" style="142" customWidth="1"/>
    <col min="13825" max="13825" width="21.7109375" style="142" customWidth="1"/>
    <col min="13826" max="14036" width="9.140625" style="142"/>
    <col min="14037" max="14037" width="61.7109375" style="142" customWidth="1"/>
    <col min="14038" max="14038" width="18.5703125" style="142" customWidth="1"/>
    <col min="14039" max="14078" width="16.85546875" style="142" customWidth="1"/>
    <col min="14079" max="14080" width="18.5703125" style="142" customWidth="1"/>
    <col min="14081" max="14081" width="21.7109375" style="142" customWidth="1"/>
    <col min="14082" max="14292" width="9.140625" style="142"/>
    <col min="14293" max="14293" width="61.7109375" style="142" customWidth="1"/>
    <col min="14294" max="14294" width="18.5703125" style="142" customWidth="1"/>
    <col min="14295" max="14334" width="16.85546875" style="142" customWidth="1"/>
    <col min="14335" max="14336" width="18.5703125" style="142" customWidth="1"/>
    <col min="14337" max="14337" width="21.7109375" style="142" customWidth="1"/>
    <col min="14338" max="14548" width="9.140625" style="142"/>
    <col min="14549" max="14549" width="61.7109375" style="142" customWidth="1"/>
    <col min="14550" max="14550" width="18.5703125" style="142" customWidth="1"/>
    <col min="14551" max="14590" width="16.85546875" style="142" customWidth="1"/>
    <col min="14591" max="14592" width="18.5703125" style="142" customWidth="1"/>
    <col min="14593" max="14593" width="21.7109375" style="142" customWidth="1"/>
    <col min="14594" max="14804" width="9.140625" style="142"/>
    <col min="14805" max="14805" width="61.7109375" style="142" customWidth="1"/>
    <col min="14806" max="14806" width="18.5703125" style="142" customWidth="1"/>
    <col min="14807" max="14846" width="16.85546875" style="142" customWidth="1"/>
    <col min="14847" max="14848" width="18.5703125" style="142" customWidth="1"/>
    <col min="14849" max="14849" width="21.7109375" style="142" customWidth="1"/>
    <col min="14850" max="15060" width="9.140625" style="142"/>
    <col min="15061" max="15061" width="61.7109375" style="142" customWidth="1"/>
    <col min="15062" max="15062" width="18.5703125" style="142" customWidth="1"/>
    <col min="15063" max="15102" width="16.85546875" style="142" customWidth="1"/>
    <col min="15103" max="15104" width="18.5703125" style="142" customWidth="1"/>
    <col min="15105" max="15105" width="21.7109375" style="142" customWidth="1"/>
    <col min="15106" max="15316" width="9.140625" style="142"/>
    <col min="15317" max="15317" width="61.7109375" style="142" customWidth="1"/>
    <col min="15318" max="15318" width="18.5703125" style="142" customWidth="1"/>
    <col min="15319" max="15358" width="16.85546875" style="142" customWidth="1"/>
    <col min="15359" max="15360" width="18.5703125" style="142" customWidth="1"/>
    <col min="15361" max="15361" width="21.7109375" style="142" customWidth="1"/>
    <col min="15362" max="15572" width="9.140625" style="142"/>
    <col min="15573" max="15573" width="61.7109375" style="142" customWidth="1"/>
    <col min="15574" max="15574" width="18.5703125" style="142" customWidth="1"/>
    <col min="15575" max="15614" width="16.85546875" style="142" customWidth="1"/>
    <col min="15615" max="15616" width="18.5703125" style="142" customWidth="1"/>
    <col min="15617" max="15617" width="21.7109375" style="142" customWidth="1"/>
    <col min="15618" max="15828" width="9.140625" style="142"/>
    <col min="15829" max="15829" width="61.7109375" style="142" customWidth="1"/>
    <col min="15830" max="15830" width="18.5703125" style="142" customWidth="1"/>
    <col min="15831" max="15870" width="16.85546875" style="142" customWidth="1"/>
    <col min="15871" max="15872" width="18.5703125" style="142" customWidth="1"/>
    <col min="15873" max="15873" width="21.7109375" style="142" customWidth="1"/>
    <col min="15874" max="16084" width="9.140625" style="142"/>
    <col min="16085" max="16085" width="61.7109375" style="142" customWidth="1"/>
    <col min="16086" max="16086" width="18.5703125" style="142" customWidth="1"/>
    <col min="16087" max="16126" width="16.85546875" style="142" customWidth="1"/>
    <col min="16127" max="16128" width="18.5703125" style="142" customWidth="1"/>
    <col min="16129" max="16129" width="21.7109375" style="142" customWidth="1"/>
    <col min="16130"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355</v>
      </c>
      <c r="I3" s="8"/>
      <c r="J3" s="8"/>
      <c r="K3" s="11"/>
    </row>
    <row r="4" spans="1:11" ht="18.75" x14ac:dyDescent="0.3">
      <c r="A4" s="12"/>
      <c r="B4" s="8"/>
      <c r="C4" s="8"/>
      <c r="D4" s="8"/>
      <c r="E4" s="8"/>
      <c r="F4" s="8"/>
      <c r="G4" s="8"/>
      <c r="H4" s="8"/>
      <c r="I4" s="8"/>
      <c r="J4" s="8"/>
      <c r="K4" s="11"/>
    </row>
    <row r="5" spans="1:11" x14ac:dyDescent="0.2">
      <c r="A5" s="295" t="str">
        <f>'1. паспорт местоположение'!A5:C5</f>
        <v>Год раскрытия информации: 2022 год</v>
      </c>
      <c r="B5" s="295"/>
      <c r="C5" s="295"/>
      <c r="D5" s="295"/>
      <c r="E5" s="295"/>
      <c r="F5" s="295"/>
      <c r="G5" s="295"/>
      <c r="H5" s="295"/>
      <c r="I5" s="143"/>
      <c r="J5" s="143"/>
      <c r="K5" s="143"/>
    </row>
    <row r="6" spans="1:11" ht="18.75" x14ac:dyDescent="0.3">
      <c r="A6" s="12"/>
      <c r="B6" s="8"/>
      <c r="C6" s="8"/>
      <c r="D6" s="8"/>
      <c r="E6" s="8"/>
      <c r="F6" s="8"/>
      <c r="G6" s="8"/>
      <c r="H6" s="8"/>
      <c r="I6" s="8"/>
      <c r="J6" s="8"/>
      <c r="K6" s="11"/>
    </row>
    <row r="7" spans="1:11" ht="18.75" x14ac:dyDescent="0.2">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8.75" x14ac:dyDescent="0.2">
      <c r="A8" s="129"/>
      <c r="B8" s="129"/>
      <c r="C8" s="129"/>
      <c r="D8" s="129"/>
      <c r="E8" s="129"/>
      <c r="F8" s="129"/>
      <c r="G8" s="129"/>
      <c r="H8" s="129"/>
      <c r="I8" s="129"/>
      <c r="J8" s="129"/>
      <c r="K8" s="129"/>
    </row>
    <row r="9" spans="1:11" ht="18.75" x14ac:dyDescent="0.2">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
      <c r="A10" s="258" t="s">
        <v>9</v>
      </c>
      <c r="B10" s="258"/>
      <c r="C10" s="258"/>
      <c r="D10" s="258"/>
      <c r="E10" s="258"/>
      <c r="F10" s="258"/>
      <c r="G10" s="258"/>
      <c r="H10" s="258"/>
      <c r="I10" s="5"/>
      <c r="J10" s="5"/>
      <c r="K10" s="5"/>
    </row>
    <row r="11" spans="1:11" ht="18.75" x14ac:dyDescent="0.2">
      <c r="A11" s="129"/>
      <c r="B11" s="129"/>
      <c r="C11" s="129"/>
      <c r="D11" s="129"/>
      <c r="E11" s="129"/>
      <c r="F11" s="129"/>
      <c r="G11" s="129"/>
      <c r="H11" s="129"/>
      <c r="I11" s="129"/>
      <c r="J11" s="129"/>
      <c r="K11" s="129"/>
    </row>
    <row r="12" spans="1:11" ht="18.75" x14ac:dyDescent="0.2">
      <c r="A12" s="260" t="str">
        <f>'1. паспорт местоположение'!A12:C12</f>
        <v>K_KGK_04</v>
      </c>
      <c r="B12" s="260"/>
      <c r="C12" s="260"/>
      <c r="D12" s="260"/>
      <c r="E12" s="260"/>
      <c r="F12" s="260"/>
      <c r="G12" s="260"/>
      <c r="H12" s="260"/>
      <c r="I12" s="7"/>
      <c r="J12" s="7"/>
      <c r="K12" s="7"/>
    </row>
    <row r="13" spans="1:11" x14ac:dyDescent="0.2">
      <c r="A13" s="258" t="s">
        <v>8</v>
      </c>
      <c r="B13" s="258"/>
      <c r="C13" s="258"/>
      <c r="D13" s="258"/>
      <c r="E13" s="258"/>
      <c r="F13" s="258"/>
      <c r="G13" s="258"/>
      <c r="H13" s="258"/>
      <c r="I13" s="5"/>
      <c r="J13" s="5"/>
      <c r="K13" s="5"/>
    </row>
    <row r="14" spans="1:11" ht="18.75" x14ac:dyDescent="0.2">
      <c r="A14" s="4"/>
      <c r="B14" s="4"/>
      <c r="C14" s="4"/>
      <c r="D14" s="4"/>
      <c r="E14" s="4"/>
      <c r="F14" s="4"/>
      <c r="G14" s="4"/>
      <c r="H14" s="4"/>
      <c r="I14" s="4"/>
      <c r="J14" s="4"/>
      <c r="K14" s="4"/>
    </row>
    <row r="15" spans="1:11" ht="18.75" x14ac:dyDescent="0.2">
      <c r="A15" s="259" t="str">
        <f>'1. паспорт местоположение'!A15:C15</f>
        <v>Техническое перевооружение участка ТАИ (РТСЮ)</v>
      </c>
      <c r="B15" s="259"/>
      <c r="C15" s="259"/>
      <c r="D15" s="259"/>
      <c r="E15" s="259"/>
      <c r="F15" s="259"/>
      <c r="G15" s="259"/>
      <c r="H15" s="259"/>
      <c r="I15" s="7"/>
      <c r="J15" s="7"/>
      <c r="K15" s="7"/>
    </row>
    <row r="16" spans="1:11" x14ac:dyDescent="0.2">
      <c r="A16" s="258" t="s">
        <v>7</v>
      </c>
      <c r="B16" s="258"/>
      <c r="C16" s="258"/>
      <c r="D16" s="258"/>
      <c r="E16" s="258"/>
      <c r="F16" s="258"/>
      <c r="G16" s="258"/>
      <c r="H16" s="258"/>
      <c r="I16" s="5"/>
      <c r="J16" s="5"/>
      <c r="K16" s="5"/>
    </row>
    <row r="17" spans="1:11" ht="18.75" x14ac:dyDescent="0.2">
      <c r="A17" s="4"/>
      <c r="B17" s="4"/>
      <c r="C17" s="4"/>
      <c r="D17" s="4"/>
      <c r="E17" s="4"/>
      <c r="F17" s="4"/>
      <c r="G17" s="4"/>
      <c r="H17" s="4"/>
      <c r="I17" s="4"/>
      <c r="J17" s="4"/>
      <c r="K17" s="4"/>
    </row>
    <row r="18" spans="1:11" ht="18.75" x14ac:dyDescent="0.2">
      <c r="A18" s="260" t="s">
        <v>507</v>
      </c>
      <c r="B18" s="260"/>
      <c r="C18" s="260"/>
      <c r="D18" s="260"/>
      <c r="E18" s="260"/>
      <c r="F18" s="260"/>
      <c r="G18" s="260"/>
      <c r="H18" s="260"/>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547</v>
      </c>
      <c r="B25" s="150">
        <f>'6.2. Паспорт фин осв ввод'!D24*1000000</f>
        <v>275616.3</v>
      </c>
      <c r="D25" s="146" t="s">
        <v>353</v>
      </c>
    </row>
    <row r="26" spans="1:11" ht="30.6" customHeight="1" x14ac:dyDescent="0.2">
      <c r="A26" s="151" t="s">
        <v>352</v>
      </c>
      <c r="B26" s="152">
        <v>0</v>
      </c>
      <c r="D26" s="298" t="s">
        <v>351</v>
      </c>
      <c r="E26" s="299"/>
      <c r="F26" s="300"/>
      <c r="G26" s="209" t="str">
        <f>IF(SUM(B89:K89)=0,"не окупается",SUM(B89:K89))</f>
        <v>не окупается</v>
      </c>
      <c r="H26" s="185"/>
    </row>
    <row r="27" spans="1:11" ht="30.6" customHeight="1" x14ac:dyDescent="0.2">
      <c r="A27" s="151" t="s">
        <v>350</v>
      </c>
      <c r="B27" s="152">
        <v>5</v>
      </c>
      <c r="D27" s="301" t="s">
        <v>349</v>
      </c>
      <c r="E27" s="302"/>
      <c r="F27" s="303"/>
      <c r="G27" s="210" t="str">
        <f>IF(SUM(B90:K90)=0,"не окупается",SUM(B90:K90))</f>
        <v>не окупается</v>
      </c>
      <c r="H27" s="185"/>
    </row>
    <row r="28" spans="1:11" ht="30.6" customHeight="1" thickBot="1" x14ac:dyDescent="0.25">
      <c r="A28" s="153" t="s">
        <v>348</v>
      </c>
      <c r="B28" s="154">
        <v>1</v>
      </c>
      <c r="D28" s="304" t="s">
        <v>347</v>
      </c>
      <c r="E28" s="305"/>
      <c r="F28" s="306"/>
      <c r="G28" s="211">
        <f>K87</f>
        <v>250560.27272727271</v>
      </c>
      <c r="H28" s="186"/>
    </row>
    <row r="29" spans="1:11" ht="15.6" customHeight="1" x14ac:dyDescent="0.2">
      <c r="A29" s="149" t="s">
        <v>346</v>
      </c>
      <c r="B29" s="150">
        <v>0</v>
      </c>
      <c r="D29" s="296"/>
      <c r="E29" s="296"/>
      <c r="F29" s="187"/>
      <c r="G29" s="187"/>
      <c r="H29" s="187"/>
    </row>
    <row r="30" spans="1:11" ht="27.6" hidden="1" customHeight="1" x14ac:dyDescent="0.2">
      <c r="A30" s="151" t="s">
        <v>548</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549</v>
      </c>
      <c r="B37" s="150">
        <v>0</v>
      </c>
    </row>
    <row r="38" spans="1:11" hidden="1" x14ac:dyDescent="0.2">
      <c r="A38" s="151" t="s">
        <v>342</v>
      </c>
      <c r="B38" s="152"/>
    </row>
    <row r="39" spans="1:11" hidden="1" x14ac:dyDescent="0.2">
      <c r="A39" s="157" t="s">
        <v>341</v>
      </c>
      <c r="B39" s="158"/>
    </row>
    <row r="40" spans="1:11" hidden="1" x14ac:dyDescent="0.2">
      <c r="A40" s="159" t="s">
        <v>550</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165">
        <f>B45*B44+B43*B42*(1-B36)</f>
        <v>0.1</v>
      </c>
      <c r="C46" s="166"/>
    </row>
    <row r="47" spans="1:11" x14ac:dyDescent="0.2">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
      <c r="A48" s="151" t="s">
        <v>333</v>
      </c>
      <c r="B48" s="215">
        <v>3.5999999999999997E-2</v>
      </c>
      <c r="C48" s="216">
        <v>3.9E-2</v>
      </c>
      <c r="D48" s="215">
        <v>0.04</v>
      </c>
      <c r="E48" s="216">
        <v>0.04</v>
      </c>
      <c r="F48" s="215">
        <v>0.04</v>
      </c>
      <c r="G48" s="216">
        <v>0.04</v>
      </c>
      <c r="H48" s="215">
        <v>0.04</v>
      </c>
      <c r="I48" s="216">
        <v>0.04</v>
      </c>
      <c r="J48" s="215">
        <v>0.04</v>
      </c>
      <c r="K48" s="216">
        <v>0.04</v>
      </c>
    </row>
    <row r="49" spans="1:11" x14ac:dyDescent="0.2">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5" thickBot="1" x14ac:dyDescent="0.25">
      <c r="A50" s="153" t="s">
        <v>551</v>
      </c>
      <c r="B50" s="217">
        <f>B59</f>
        <v>275616.3</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5" thickBot="1" x14ac:dyDescent="0.25"/>
    <row r="52" spans="1:11" x14ac:dyDescent="0.2">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
      <c r="A54" s="222" t="s">
        <v>330</v>
      </c>
      <c r="B54" s="223">
        <v>0</v>
      </c>
      <c r="C54" s="224">
        <v>0</v>
      </c>
      <c r="D54" s="223">
        <v>0</v>
      </c>
      <c r="E54" s="224">
        <v>0</v>
      </c>
      <c r="F54" s="223">
        <v>0</v>
      </c>
      <c r="G54" s="224">
        <v>0</v>
      </c>
      <c r="H54" s="223">
        <v>0</v>
      </c>
      <c r="I54" s="224">
        <v>0</v>
      </c>
      <c r="J54" s="223">
        <v>0</v>
      </c>
      <c r="K54" s="224">
        <v>0</v>
      </c>
    </row>
    <row r="55" spans="1:11" ht="16.5" thickBot="1" x14ac:dyDescent="0.25">
      <c r="A55" s="225" t="s">
        <v>329</v>
      </c>
      <c r="B55" s="226">
        <v>0</v>
      </c>
      <c r="C55" s="227">
        <v>0</v>
      </c>
      <c r="D55" s="226">
        <v>0</v>
      </c>
      <c r="E55" s="227">
        <v>0</v>
      </c>
      <c r="F55" s="226">
        <v>0</v>
      </c>
      <c r="G55" s="227">
        <v>0</v>
      </c>
      <c r="H55" s="226">
        <v>0</v>
      </c>
      <c r="I55" s="227">
        <v>0</v>
      </c>
      <c r="J55" s="226">
        <v>0</v>
      </c>
      <c r="K55" s="227">
        <v>0</v>
      </c>
    </row>
    <row r="56" spans="1:11" ht="16.5" hidden="1" thickBot="1" x14ac:dyDescent="0.25">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5" thickBot="1" x14ac:dyDescent="0.25">
      <c r="A57" s="167"/>
      <c r="B57" s="168"/>
      <c r="C57" s="168"/>
      <c r="D57" s="168"/>
      <c r="E57" s="168"/>
      <c r="F57" s="168"/>
      <c r="G57" s="168"/>
      <c r="H57" s="168"/>
      <c r="I57" s="168"/>
      <c r="J57" s="168"/>
      <c r="K57" s="168"/>
    </row>
    <row r="58" spans="1:11" x14ac:dyDescent="0.2">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4.25" x14ac:dyDescent="0.2">
      <c r="A59" s="230" t="s">
        <v>327</v>
      </c>
      <c r="B59" s="231">
        <f>B25</f>
        <v>275616.3</v>
      </c>
      <c r="C59" s="232"/>
      <c r="D59" s="231"/>
      <c r="E59" s="232"/>
      <c r="F59" s="231"/>
      <c r="G59" s="232"/>
      <c r="H59" s="231"/>
      <c r="I59" s="232"/>
      <c r="J59" s="231"/>
      <c r="K59" s="232"/>
    </row>
    <row r="60" spans="1:11" x14ac:dyDescent="0.2">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
      <c r="A61" s="233" t="s">
        <v>325</v>
      </c>
      <c r="B61" s="223">
        <v>0</v>
      </c>
      <c r="C61" s="224">
        <v>0</v>
      </c>
      <c r="D61" s="223">
        <v>0</v>
      </c>
      <c r="E61" s="224">
        <v>0</v>
      </c>
      <c r="F61" s="223">
        <v>0</v>
      </c>
      <c r="G61" s="224">
        <v>0</v>
      </c>
      <c r="H61" s="223">
        <v>0</v>
      </c>
      <c r="I61" s="224">
        <v>0</v>
      </c>
      <c r="J61" s="223">
        <v>0</v>
      </c>
      <c r="K61" s="224">
        <v>0</v>
      </c>
    </row>
    <row r="62" spans="1:11" x14ac:dyDescent="0.2">
      <c r="A62" s="233" t="s">
        <v>564</v>
      </c>
      <c r="B62" s="223">
        <v>0</v>
      </c>
      <c r="C62" s="224">
        <v>0</v>
      </c>
      <c r="D62" s="223">
        <v>0</v>
      </c>
      <c r="E62" s="224">
        <v>0</v>
      </c>
      <c r="F62" s="223">
        <v>0</v>
      </c>
      <c r="G62" s="224">
        <v>0</v>
      </c>
      <c r="H62" s="223">
        <v>0</v>
      </c>
      <c r="I62" s="224">
        <v>0</v>
      </c>
      <c r="J62" s="223">
        <v>0</v>
      </c>
      <c r="K62" s="224">
        <v>0</v>
      </c>
    </row>
    <row r="63" spans="1:11" x14ac:dyDescent="0.2">
      <c r="A63" s="233" t="s">
        <v>565</v>
      </c>
      <c r="B63" s="223">
        <v>0</v>
      </c>
      <c r="C63" s="224">
        <v>0</v>
      </c>
      <c r="D63" s="223">
        <v>0</v>
      </c>
      <c r="E63" s="224">
        <v>0</v>
      </c>
      <c r="F63" s="223">
        <v>0</v>
      </c>
      <c r="G63" s="224">
        <v>0</v>
      </c>
      <c r="H63" s="223">
        <v>0</v>
      </c>
      <c r="I63" s="224">
        <v>0</v>
      </c>
      <c r="J63" s="223">
        <v>0</v>
      </c>
      <c r="K63" s="224">
        <v>0</v>
      </c>
    </row>
    <row r="64" spans="1:11" x14ac:dyDescent="0.2">
      <c r="A64" s="233" t="s">
        <v>324</v>
      </c>
      <c r="B64" s="223">
        <v>0</v>
      </c>
      <c r="C64" s="224">
        <v>0</v>
      </c>
      <c r="D64" s="223">
        <v>0</v>
      </c>
      <c r="E64" s="224">
        <v>0</v>
      </c>
      <c r="F64" s="223">
        <v>0</v>
      </c>
      <c r="G64" s="224">
        <v>0</v>
      </c>
      <c r="H64" s="223">
        <v>0</v>
      </c>
      <c r="I64" s="224">
        <v>0</v>
      </c>
      <c r="J64" s="223">
        <v>0</v>
      </c>
      <c r="K64" s="224">
        <v>0</v>
      </c>
    </row>
    <row r="65" spans="1:11" ht="31.5" x14ac:dyDescent="0.2">
      <c r="A65" s="233" t="s">
        <v>553</v>
      </c>
      <c r="B65" s="223">
        <v>0</v>
      </c>
      <c r="C65" s="224">
        <v>0</v>
      </c>
      <c r="D65" s="223">
        <v>0</v>
      </c>
      <c r="E65" s="224">
        <v>0</v>
      </c>
      <c r="F65" s="223">
        <v>0</v>
      </c>
      <c r="G65" s="224">
        <v>0</v>
      </c>
      <c r="H65" s="223">
        <v>0</v>
      </c>
      <c r="I65" s="224">
        <v>0</v>
      </c>
      <c r="J65" s="223">
        <v>0</v>
      </c>
      <c r="K65" s="224">
        <v>0</v>
      </c>
    </row>
    <row r="66" spans="1:11" ht="28.5" x14ac:dyDescent="0.2">
      <c r="A66" s="234" t="s">
        <v>323</v>
      </c>
      <c r="B66" s="231">
        <f>B59-B60</f>
        <v>275616.3</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
      <c r="A67" s="233" t="s">
        <v>318</v>
      </c>
      <c r="B67" s="223">
        <f>B59</f>
        <v>275616.3</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8.5" x14ac:dyDescent="0.2">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4.25" x14ac:dyDescent="0.2">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5" thickBot="1" x14ac:dyDescent="0.25">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5" thickBot="1" x14ac:dyDescent="0.25">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8.5" x14ac:dyDescent="0.2">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
      <c r="A76" s="233" t="s">
        <v>318</v>
      </c>
      <c r="B76" s="223">
        <f>B67</f>
        <v>275616.3</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
      <c r="A78" s="233" t="s">
        <v>316</v>
      </c>
      <c r="B78" s="223"/>
      <c r="C78" s="224"/>
      <c r="D78" s="223"/>
      <c r="E78" s="224"/>
      <c r="F78" s="223"/>
      <c r="G78" s="224"/>
      <c r="H78" s="223"/>
      <c r="I78" s="224"/>
      <c r="J78" s="223"/>
      <c r="K78" s="224"/>
    </row>
    <row r="79" spans="1:11" hidden="1" x14ac:dyDescent="0.2">
      <c r="A79" s="233" t="s">
        <v>315</v>
      </c>
      <c r="B79" s="223"/>
      <c r="C79" s="224"/>
      <c r="D79" s="223"/>
      <c r="E79" s="224"/>
      <c r="F79" s="223"/>
      <c r="G79" s="224"/>
      <c r="H79" s="223"/>
      <c r="I79" s="224"/>
      <c r="J79" s="223"/>
      <c r="K79" s="224"/>
    </row>
    <row r="80" spans="1:11" x14ac:dyDescent="0.2">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
      <c r="A81" s="233" t="s">
        <v>554</v>
      </c>
      <c r="B81" s="223"/>
      <c r="C81" s="224"/>
      <c r="D81" s="223"/>
      <c r="E81" s="224"/>
      <c r="F81" s="223"/>
      <c r="G81" s="224"/>
      <c r="H81" s="223"/>
      <c r="I81" s="224"/>
      <c r="J81" s="223"/>
      <c r="K81" s="224"/>
    </row>
    <row r="82" spans="1:11" x14ac:dyDescent="0.2">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4.25" x14ac:dyDescent="0.2">
      <c r="A83" s="234" t="s">
        <v>312</v>
      </c>
      <c r="B83" s="231">
        <f>SUM(B75:B82)</f>
        <v>275616.3</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4.25" x14ac:dyDescent="0.2">
      <c r="A84" s="234" t="s">
        <v>311</v>
      </c>
      <c r="B84" s="231">
        <f>SUM($B$83:B83)</f>
        <v>275616.3</v>
      </c>
      <c r="C84" s="232">
        <f>SUM($B$83:C83)</f>
        <v>275616.3</v>
      </c>
      <c r="D84" s="231">
        <f>SUM($B$83:D83)</f>
        <v>275616.3</v>
      </c>
      <c r="E84" s="232">
        <f>SUM($B$83:E83)</f>
        <v>275616.3</v>
      </c>
      <c r="F84" s="231">
        <f>SUM($B$83:F83)</f>
        <v>275616.3</v>
      </c>
      <c r="G84" s="232">
        <f>SUM($B$83:G83)</f>
        <v>275616.3</v>
      </c>
      <c r="H84" s="231">
        <f>SUM($B$83:H83)</f>
        <v>275616.3</v>
      </c>
      <c r="I84" s="232">
        <f>SUM($B$83:I83)</f>
        <v>275616.3</v>
      </c>
      <c r="J84" s="231">
        <f>SUM($B$83:J83)</f>
        <v>275616.3</v>
      </c>
      <c r="K84" s="232">
        <f>SUM($B$83:K83)</f>
        <v>275616.3</v>
      </c>
    </row>
    <row r="85" spans="1:11" x14ac:dyDescent="0.2">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28.5" x14ac:dyDescent="0.2">
      <c r="A86" s="230" t="s">
        <v>310</v>
      </c>
      <c r="B86" s="231">
        <f>B83*B85</f>
        <v>250560.27272727271</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4.25" x14ac:dyDescent="0.2">
      <c r="A87" s="230" t="s">
        <v>309</v>
      </c>
      <c r="B87" s="231">
        <f>SUM($B$86:B86)</f>
        <v>250560.27272727271</v>
      </c>
      <c r="C87" s="232">
        <f>SUM($B$86:C86)</f>
        <v>250560.27272727271</v>
      </c>
      <c r="D87" s="231">
        <f>SUM($B$86:D86)</f>
        <v>250560.27272727271</v>
      </c>
      <c r="E87" s="232">
        <f>SUM($B$86:E86)</f>
        <v>250560.27272727271</v>
      </c>
      <c r="F87" s="231">
        <f>SUM($B$86:F86)</f>
        <v>250560.27272727271</v>
      </c>
      <c r="G87" s="232">
        <f>SUM($B$86:G86)</f>
        <v>250560.27272727271</v>
      </c>
      <c r="H87" s="231">
        <f>SUM($B$86:H86)</f>
        <v>250560.27272727271</v>
      </c>
      <c r="I87" s="232">
        <f>SUM($B$86:I86)</f>
        <v>250560.27272727271</v>
      </c>
      <c r="J87" s="231">
        <f>SUM($B$86:J86)</f>
        <v>250560.27272727271</v>
      </c>
      <c r="K87" s="232">
        <f>SUM($B$86:K86)</f>
        <v>250560.27272727271</v>
      </c>
    </row>
    <row r="88" spans="1:11" ht="14.25" x14ac:dyDescent="0.2">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4.25" x14ac:dyDescent="0.2">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5" thickBot="1" x14ac:dyDescent="0.25">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
      <c r="A92" s="171"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27" ht="33" customHeight="1" x14ac:dyDescent="0.2">
      <c r="A97" s="297" t="s">
        <v>556</v>
      </c>
      <c r="B97" s="297"/>
      <c r="C97" s="297"/>
      <c r="D97" s="297"/>
      <c r="E97" s="297"/>
      <c r="F97" s="297"/>
      <c r="G97" s="297"/>
      <c r="H97" s="297"/>
      <c r="I97" s="297"/>
      <c r="J97" s="297"/>
      <c r="K97" s="297"/>
    </row>
    <row r="98" spans="1:27" ht="12.75" x14ac:dyDescent="0.2">
      <c r="A98" s="173"/>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row>
    <row r="99" spans="1:27" ht="12.75" x14ac:dyDescent="0.2">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row>
    <row r="100" spans="1:27" ht="12.75" x14ac:dyDescent="0.2">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row>
    <row r="101" spans="1:27" ht="12.75" x14ac:dyDescent="0.2">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6" zoomScale="60" zoomScaleSheetLayoutView="80" workbookViewId="0">
      <selection activeCell="D44" sqref="D44"/>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7" t="str">
        <f>'2. паспорт  ТП'!A4:S4</f>
        <v>Год раскрытия информации: 2022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4" t="str">
        <f>'1. паспорт местоположение'!A12:C12</f>
        <v>K_KGK_04</v>
      </c>
      <c r="B12" s="264"/>
      <c r="C12" s="264"/>
      <c r="D12" s="264"/>
      <c r="E12" s="264"/>
      <c r="F12" s="264"/>
      <c r="G12" s="264"/>
      <c r="H12" s="264"/>
      <c r="I12" s="264"/>
      <c r="J12" s="264"/>
      <c r="K12" s="264"/>
      <c r="L12" s="264"/>
    </row>
    <row r="13" spans="1:44" x14ac:dyDescent="0.25">
      <c r="A13" s="258" t="s">
        <v>8</v>
      </c>
      <c r="B13" s="258"/>
      <c r="C13" s="258"/>
      <c r="D13" s="258"/>
      <c r="E13" s="258"/>
      <c r="F13" s="258"/>
      <c r="G13" s="258"/>
      <c r="H13" s="258"/>
      <c r="I13" s="258"/>
      <c r="J13" s="258"/>
      <c r="K13" s="258"/>
      <c r="L13" s="258"/>
    </row>
    <row r="14" spans="1:44" ht="18.75" x14ac:dyDescent="0.25">
      <c r="A14" s="268"/>
      <c r="B14" s="268"/>
      <c r="C14" s="268"/>
      <c r="D14" s="268"/>
      <c r="E14" s="268"/>
      <c r="F14" s="268"/>
      <c r="G14" s="268"/>
      <c r="H14" s="268"/>
      <c r="I14" s="268"/>
      <c r="J14" s="268"/>
      <c r="K14" s="268"/>
      <c r="L14" s="268"/>
    </row>
    <row r="15" spans="1:44" x14ac:dyDescent="0.25">
      <c r="A15" s="264" t="str">
        <f>'1. паспорт местоположение'!A15</f>
        <v>Техническое перевооружение участка ТАИ (РТСЮ)</v>
      </c>
      <c r="B15" s="264"/>
      <c r="C15" s="264"/>
      <c r="D15" s="264"/>
      <c r="E15" s="264"/>
      <c r="F15" s="264"/>
      <c r="G15" s="264"/>
      <c r="H15" s="264"/>
      <c r="I15" s="264"/>
      <c r="J15" s="264"/>
      <c r="K15" s="264"/>
      <c r="L15" s="264"/>
    </row>
    <row r="16" spans="1:44" x14ac:dyDescent="0.25">
      <c r="A16" s="258" t="s">
        <v>7</v>
      </c>
      <c r="B16" s="258"/>
      <c r="C16" s="258"/>
      <c r="D16" s="258"/>
      <c r="E16" s="258"/>
      <c r="F16" s="258"/>
      <c r="G16" s="258"/>
      <c r="H16" s="258"/>
      <c r="I16" s="258"/>
      <c r="J16" s="258"/>
      <c r="K16" s="258"/>
      <c r="L16" s="258"/>
    </row>
    <row r="17" spans="1:12" ht="15.75" customHeight="1" x14ac:dyDescent="0.25">
      <c r="L17" s="69"/>
    </row>
    <row r="18" spans="1:12" x14ac:dyDescent="0.25">
      <c r="K18" s="28"/>
    </row>
    <row r="19" spans="1:12" ht="15.75" customHeight="1" x14ac:dyDescent="0.25">
      <c r="A19" s="315" t="s">
        <v>508</v>
      </c>
      <c r="B19" s="315"/>
      <c r="C19" s="315"/>
      <c r="D19" s="315"/>
      <c r="E19" s="315"/>
      <c r="F19" s="315"/>
      <c r="G19" s="315"/>
      <c r="H19" s="315"/>
      <c r="I19" s="315"/>
      <c r="J19" s="315"/>
      <c r="K19" s="315"/>
      <c r="L19" s="315"/>
    </row>
    <row r="20" spans="1:12" x14ac:dyDescent="0.25">
      <c r="A20" s="44"/>
      <c r="B20" s="44"/>
    </row>
    <row r="21" spans="1:12" ht="28.5" customHeight="1" x14ac:dyDescent="0.25">
      <c r="A21" s="307" t="s">
        <v>228</v>
      </c>
      <c r="B21" s="307" t="s">
        <v>227</v>
      </c>
      <c r="C21" s="312" t="s">
        <v>439</v>
      </c>
      <c r="D21" s="312"/>
      <c r="E21" s="312"/>
      <c r="F21" s="312"/>
      <c r="G21" s="312"/>
      <c r="H21" s="312"/>
      <c r="I21" s="307" t="s">
        <v>226</v>
      </c>
      <c r="J21" s="309" t="s">
        <v>441</v>
      </c>
      <c r="K21" s="307" t="s">
        <v>225</v>
      </c>
      <c r="L21" s="308" t="s">
        <v>440</v>
      </c>
    </row>
    <row r="22" spans="1:12" ht="58.5" customHeight="1" x14ac:dyDescent="0.25">
      <c r="A22" s="307"/>
      <c r="B22" s="307"/>
      <c r="C22" s="311" t="s">
        <v>3</v>
      </c>
      <c r="D22" s="311"/>
      <c r="E22" s="120"/>
      <c r="F22" s="121"/>
      <c r="G22" s="313" t="s">
        <v>2</v>
      </c>
      <c r="H22" s="314"/>
      <c r="I22" s="307"/>
      <c r="J22" s="310"/>
      <c r="K22" s="307"/>
      <c r="L22" s="308"/>
    </row>
    <row r="23" spans="1:12" ht="31.5" x14ac:dyDescent="0.25">
      <c r="A23" s="307"/>
      <c r="B23" s="307"/>
      <c r="C23" s="62" t="s">
        <v>224</v>
      </c>
      <c r="D23" s="62" t="s">
        <v>223</v>
      </c>
      <c r="E23" s="62" t="s">
        <v>224</v>
      </c>
      <c r="F23" s="62" t="s">
        <v>223</v>
      </c>
      <c r="G23" s="62" t="s">
        <v>224</v>
      </c>
      <c r="H23" s="62" t="s">
        <v>223</v>
      </c>
      <c r="I23" s="307"/>
      <c r="J23" s="311"/>
      <c r="K23" s="307"/>
      <c r="L23" s="308"/>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25">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25">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25">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25">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25">
      <c r="A31" s="62" t="s">
        <v>217</v>
      </c>
      <c r="B31" s="61" t="s">
        <v>449</v>
      </c>
      <c r="C31" s="207" t="s">
        <v>543</v>
      </c>
      <c r="D31" s="207" t="s">
        <v>543</v>
      </c>
      <c r="E31" s="67"/>
      <c r="F31" s="67"/>
      <c r="G31" s="175" t="s">
        <v>559</v>
      </c>
      <c r="H31" s="175" t="s">
        <v>559</v>
      </c>
      <c r="I31" s="175" t="s">
        <v>559</v>
      </c>
      <c r="J31" s="175" t="s">
        <v>559</v>
      </c>
      <c r="K31" s="175" t="s">
        <v>559</v>
      </c>
      <c r="L31" s="175" t="s">
        <v>559</v>
      </c>
    </row>
    <row r="32" spans="1:12" ht="31.5" x14ac:dyDescent="0.25">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25">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25">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25">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25">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25">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25">
      <c r="A38" s="62" t="s">
        <v>470</v>
      </c>
      <c r="B38" s="63" t="s">
        <v>213</v>
      </c>
      <c r="C38" s="208"/>
      <c r="D38" s="208"/>
      <c r="E38" s="60"/>
      <c r="F38" s="60"/>
      <c r="G38" s="175" t="s">
        <v>559</v>
      </c>
      <c r="H38" s="175" t="s">
        <v>559</v>
      </c>
      <c r="I38" s="175" t="s">
        <v>559</v>
      </c>
      <c r="J38" s="175" t="s">
        <v>559</v>
      </c>
      <c r="K38" s="175" t="s">
        <v>559</v>
      </c>
      <c r="L38" s="175" t="s">
        <v>559</v>
      </c>
    </row>
    <row r="39" spans="1:12" ht="63" x14ac:dyDescent="0.25">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25">
      <c r="A40" s="62" t="s">
        <v>212</v>
      </c>
      <c r="B40" s="61" t="s">
        <v>457</v>
      </c>
      <c r="C40" s="207">
        <v>2021</v>
      </c>
      <c r="D40" s="207">
        <v>2021</v>
      </c>
      <c r="E40" s="60"/>
      <c r="F40" s="60"/>
      <c r="G40" s="175" t="s">
        <v>559</v>
      </c>
      <c r="H40" s="175" t="s">
        <v>559</v>
      </c>
      <c r="I40" s="175" t="s">
        <v>559</v>
      </c>
      <c r="J40" s="175" t="s">
        <v>559</v>
      </c>
      <c r="K40" s="175" t="s">
        <v>559</v>
      </c>
      <c r="L40" s="175" t="s">
        <v>559</v>
      </c>
    </row>
    <row r="41" spans="1:12" ht="63" customHeight="1" x14ac:dyDescent="0.25">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25">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25">
      <c r="A43" s="62" t="s">
        <v>210</v>
      </c>
      <c r="B43" s="61" t="s">
        <v>208</v>
      </c>
      <c r="C43" s="207">
        <v>2021</v>
      </c>
      <c r="D43" s="207">
        <v>2021</v>
      </c>
      <c r="E43" s="60"/>
      <c r="F43" s="60"/>
      <c r="G43" s="175" t="s">
        <v>559</v>
      </c>
      <c r="H43" s="175" t="s">
        <v>559</v>
      </c>
      <c r="I43" s="175" t="s">
        <v>559</v>
      </c>
      <c r="J43" s="175" t="s">
        <v>559</v>
      </c>
      <c r="K43" s="175" t="s">
        <v>559</v>
      </c>
      <c r="L43" s="175" t="s">
        <v>559</v>
      </c>
    </row>
    <row r="44" spans="1:12" ht="24.75" customHeight="1" x14ac:dyDescent="0.25">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25">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25">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25">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25">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25">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25">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25">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25">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25">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25">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2022-01-18T12:30:29Z</dcterms:modified>
</cp:coreProperties>
</file>