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676665E6-C124-4F9F-855C-B75C15DE1049}" xr6:coauthVersionLast="36" xr6:coauthVersionMax="36" xr10:uidLastSave="{00000000-0000-0000-0000-000000000000}"/>
  <bookViews>
    <workbookView xWindow="0" yWindow="0" windowWidth="21600" windowHeight="89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47BBC61B_1B6D_44AF_9FA3_A75C7C5D0696_.wvu.Cols" localSheetId="7" hidden="1">'5. анализ эконом эфф'!#REF!</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ввод'!$A$1:$CD$64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эфф'!#REF!</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ввод'!$A$1:$Z$64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ввод'!$A$1:$Z$64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эфф'!#REF!</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ввод'!$A$1:$Z$64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ввод'!$A$1:$CD$64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47BBC61B-1B6D-44AF-9FA3-A75C7C5D0696}"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Скородумов Игорь Юрьевич - Личное представление" guid="{F315ED84-C6CF-4066-B479-B6D8B5F89D58}" mergeInterval="0" personalView="1" maximized="1" windowWidth="1601" windowHeight="742" tabRatio="859" activeSheetId="8"/>
    <customWorkbookView name="Кожанова Г.П. - Личное представление" guid="{CD7E7F15-5922-455D-BCD4-EB9C71661AB8}" mergeInterval="0" personalView="1" maximized="1" xWindow="1" yWindow="1" windowWidth="1276" windowHeight="457" tabRatio="859" activeSheetId="9"/>
  </customWorkbookViews>
</workbook>
</file>

<file path=xl/calcChain.xml><?xml version="1.0" encoding="utf-8"?>
<calcChain xmlns="http://schemas.openxmlformats.org/spreadsheetml/2006/main">
  <c r="C49" i="1" l="1"/>
  <c r="C48" i="1"/>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AC43" i="10"/>
  <c r="AC35" i="10"/>
  <c r="AC32" i="10"/>
  <c r="AC30" i="10" s="1"/>
  <c r="AC24" i="10"/>
  <c r="Y24" i="10"/>
  <c r="G23" i="10"/>
  <c r="H23" i="10"/>
  <c r="CD64" i="10" l="1"/>
  <c r="CD63" i="10"/>
  <c r="CD62" i="10"/>
  <c r="CD61" i="10"/>
  <c r="CD60" i="10"/>
  <c r="CD59" i="10"/>
  <c r="CD58" i="10"/>
  <c r="CD57" i="10"/>
  <c r="CD56" i="10"/>
  <c r="CD55" i="10"/>
  <c r="CD54" i="10"/>
  <c r="CD53" i="10"/>
  <c r="CD52" i="10"/>
  <c r="CD51" i="10"/>
  <c r="CD49" i="10"/>
  <c r="CD48" i="10"/>
  <c r="CD47" i="10"/>
  <c r="CD46" i="10"/>
  <c r="CD45" i="10"/>
  <c r="CD44" i="10"/>
  <c r="CD42" i="10"/>
  <c r="CD41" i="10"/>
  <c r="CD40" i="10"/>
  <c r="CD39" i="10"/>
  <c r="CD38" i="10"/>
  <c r="CD37" i="10"/>
  <c r="CD36" i="10"/>
  <c r="CD35" i="10"/>
  <c r="CD34" i="10"/>
  <c r="CD33" i="10"/>
  <c r="CD31" i="10"/>
  <c r="CD29" i="10"/>
  <c r="CD28" i="10"/>
  <c r="CD26" i="10"/>
  <c r="F64" i="10" l="1"/>
  <c r="F60" i="10"/>
  <c r="F58" i="10"/>
  <c r="F44" i="10"/>
  <c r="F36" i="10"/>
  <c r="F31" i="10"/>
  <c r="F29" i="10"/>
  <c r="F28" i="10"/>
  <c r="F26" i="10"/>
  <c r="D64" i="10"/>
  <c r="C64" i="10"/>
  <c r="CC64" i="10" s="1"/>
  <c r="D63" i="10"/>
  <c r="F63" i="10" s="1"/>
  <c r="C63" i="10"/>
  <c r="CC63" i="10" s="1"/>
  <c r="D62" i="10"/>
  <c r="F62" i="10" s="1"/>
  <c r="C62" i="10"/>
  <c r="CC62" i="10" s="1"/>
  <c r="D61" i="10"/>
  <c r="F61" i="10" s="1"/>
  <c r="C61" i="10"/>
  <c r="CC61" i="10" s="1"/>
  <c r="D60" i="10"/>
  <c r="C60" i="10"/>
  <c r="CC60" i="10" s="1"/>
  <c r="D59" i="10"/>
  <c r="F59" i="10" s="1"/>
  <c r="C59" i="10"/>
  <c r="CC59" i="10" s="1"/>
  <c r="D58" i="10"/>
  <c r="C58" i="10"/>
  <c r="CC58" i="10" s="1"/>
  <c r="C57" i="10"/>
  <c r="CC57" i="10" s="1"/>
  <c r="C56" i="10"/>
  <c r="CC56" i="10" s="1"/>
  <c r="D55" i="10"/>
  <c r="F55" i="10" s="1"/>
  <c r="C55" i="10"/>
  <c r="CC55" i="10" s="1"/>
  <c r="C54" i="10"/>
  <c r="CC54" i="10" s="1"/>
  <c r="D53" i="10"/>
  <c r="F53" i="10" s="1"/>
  <c r="C53" i="10"/>
  <c r="CC53" i="10" s="1"/>
  <c r="D52" i="10"/>
  <c r="F52" i="10" s="1"/>
  <c r="C52" i="10"/>
  <c r="CC52" i="10" s="1"/>
  <c r="D51" i="10"/>
  <c r="F51" i="10" s="1"/>
  <c r="C51" i="10"/>
  <c r="CC51" i="10" s="1"/>
  <c r="D50" i="10"/>
  <c r="C50" i="10"/>
  <c r="CC50" i="10" s="1"/>
  <c r="C49" i="10"/>
  <c r="CC49" i="10" s="1"/>
  <c r="C48" i="10"/>
  <c r="CC48" i="10" s="1"/>
  <c r="C47" i="10"/>
  <c r="CC47" i="10" s="1"/>
  <c r="C46" i="10"/>
  <c r="CC46" i="10" s="1"/>
  <c r="C45" i="10"/>
  <c r="CC45" i="10" s="1"/>
  <c r="D44" i="10"/>
  <c r="C44" i="10"/>
  <c r="CC44" i="10" s="1"/>
  <c r="C43" i="10"/>
  <c r="CC43" i="10" s="1"/>
  <c r="D42" i="10"/>
  <c r="F42" i="10" s="1"/>
  <c r="C42" i="10"/>
  <c r="CC42" i="10" s="1"/>
  <c r="C41" i="10"/>
  <c r="CC41" i="10" s="1"/>
  <c r="C40" i="10"/>
  <c r="CC40" i="10" s="1"/>
  <c r="C39" i="10"/>
  <c r="CC39" i="10" s="1"/>
  <c r="C38" i="10"/>
  <c r="CC38" i="10" s="1"/>
  <c r="C37" i="10"/>
  <c r="CC37" i="10" s="1"/>
  <c r="D36" i="10"/>
  <c r="C36" i="10"/>
  <c r="CC36" i="10" s="1"/>
  <c r="C35" i="10"/>
  <c r="CC35" i="10" s="1"/>
  <c r="D34" i="10"/>
  <c r="F34" i="10" s="1"/>
  <c r="C34" i="10"/>
  <c r="CC34" i="10" s="1"/>
  <c r="D33" i="10"/>
  <c r="F33" i="10" s="1"/>
  <c r="C33" i="10"/>
  <c r="CC33" i="10" s="1"/>
  <c r="D32" i="10"/>
  <c r="C32" i="10"/>
  <c r="CC32" i="10" s="1"/>
  <c r="D31" i="10"/>
  <c r="C31" i="10"/>
  <c r="CC31" i="10" s="1"/>
  <c r="D29" i="10"/>
  <c r="C29" i="10"/>
  <c r="CC29" i="10" s="1"/>
  <c r="D28" i="10"/>
  <c r="C28" i="10"/>
  <c r="CC28" i="10" s="1"/>
  <c r="D27" i="10"/>
  <c r="C27" i="10"/>
  <c r="CC27" i="10" s="1"/>
  <c r="D26" i="10"/>
  <c r="C26" i="10"/>
  <c r="CC26" i="10" s="1"/>
  <c r="D25" i="10"/>
  <c r="CD25" i="10" s="1"/>
  <c r="CB43" i="10"/>
  <c r="CA43" i="10"/>
  <c r="BZ43" i="10"/>
  <c r="BY43" i="10"/>
  <c r="CB35" i="10"/>
  <c r="CA35" i="10"/>
  <c r="BZ35" i="10"/>
  <c r="BY35" i="10"/>
  <c r="CB30" i="10"/>
  <c r="CA30" i="10"/>
  <c r="BZ30" i="10"/>
  <c r="BY30" i="10"/>
  <c r="CB24" i="10"/>
  <c r="CA24" i="10"/>
  <c r="BZ24" i="10"/>
  <c r="BY24" i="10"/>
  <c r="C25" i="10"/>
  <c r="CC25" i="10" s="1"/>
  <c r="F50" i="10" l="1"/>
  <c r="CD50" i="10"/>
  <c r="F27" i="10"/>
  <c r="CD27" i="10"/>
  <c r="F25" i="10"/>
  <c r="F32" i="10"/>
  <c r="CD32" i="10"/>
  <c r="K50" i="8"/>
  <c r="J50" i="8"/>
  <c r="I50" i="8"/>
  <c r="H50" i="8"/>
  <c r="G50" i="8"/>
  <c r="F50" i="8"/>
  <c r="E50" i="8"/>
  <c r="D50" i="8"/>
  <c r="B49" i="8"/>
  <c r="C49" i="8" s="1"/>
  <c r="D49" i="8" s="1"/>
  <c r="E49" i="8" s="1"/>
  <c r="F49" i="8" s="1"/>
  <c r="G49" i="8" s="1"/>
  <c r="H49" i="8" s="1"/>
  <c r="I49" i="8" s="1"/>
  <c r="J49" i="8" s="1"/>
  <c r="K49" i="8" s="1"/>
  <c r="K82" i="8"/>
  <c r="J82" i="8"/>
  <c r="I82" i="8"/>
  <c r="H82" i="8"/>
  <c r="G82" i="8"/>
  <c r="F82" i="8"/>
  <c r="E82" i="8"/>
  <c r="D82" i="8"/>
  <c r="C82" i="8"/>
  <c r="B82" i="8"/>
  <c r="K80" i="8"/>
  <c r="J80" i="8"/>
  <c r="I80" i="8"/>
  <c r="H80" i="8"/>
  <c r="G80" i="8"/>
  <c r="F80" i="8"/>
  <c r="E80" i="8"/>
  <c r="B74" i="8"/>
  <c r="B73" i="8" s="1"/>
  <c r="B85" i="8" s="1"/>
  <c r="K67" i="8"/>
  <c r="K76" i="8" s="1"/>
  <c r="J67" i="8"/>
  <c r="J76" i="8" s="1"/>
  <c r="I67" i="8"/>
  <c r="I76" i="8" s="1"/>
  <c r="H67" i="8"/>
  <c r="H76" i="8" s="1"/>
  <c r="G67" i="8"/>
  <c r="G76" i="8" s="1"/>
  <c r="F67" i="8"/>
  <c r="F76" i="8" s="1"/>
  <c r="E67" i="8"/>
  <c r="E76" i="8" s="1"/>
  <c r="D67" i="8"/>
  <c r="D76" i="8" s="1"/>
  <c r="E66" i="8"/>
  <c r="E68" i="8" s="1"/>
  <c r="K60" i="8"/>
  <c r="K66" i="8" s="1"/>
  <c r="K68" i="8" s="1"/>
  <c r="J60" i="8"/>
  <c r="J66" i="8" s="1"/>
  <c r="I60" i="8"/>
  <c r="I66" i="8" s="1"/>
  <c r="I68" i="8" s="1"/>
  <c r="H60" i="8"/>
  <c r="H66" i="8" s="1"/>
  <c r="H68" i="8" s="1"/>
  <c r="G60" i="8"/>
  <c r="G66" i="8" s="1"/>
  <c r="G68" i="8" s="1"/>
  <c r="F60" i="8"/>
  <c r="F66" i="8" s="1"/>
  <c r="F68" i="8" s="1"/>
  <c r="E60" i="8"/>
  <c r="D60" i="8"/>
  <c r="D66" i="8" s="1"/>
  <c r="C60" i="8"/>
  <c r="B60" i="8"/>
  <c r="C58" i="8"/>
  <c r="C74" i="8" s="1"/>
  <c r="B56" i="8"/>
  <c r="B69" i="8" s="1"/>
  <c r="B77" i="8" s="1"/>
  <c r="C53" i="8"/>
  <c r="C56" i="8" s="1"/>
  <c r="C69" i="8" s="1"/>
  <c r="C77" i="8" s="1"/>
  <c r="B52" i="8"/>
  <c r="B47" i="8"/>
  <c r="D53" i="8" l="1"/>
  <c r="D56" i="8" s="1"/>
  <c r="D69" i="8" s="1"/>
  <c r="D77" i="8" s="1"/>
  <c r="C73" i="8"/>
  <c r="C85" i="8" s="1"/>
  <c r="D68" i="8"/>
  <c r="J68" i="8"/>
  <c r="H75" i="8"/>
  <c r="F75" i="8"/>
  <c r="I75" i="8"/>
  <c r="D75" i="8"/>
  <c r="J75" i="8"/>
  <c r="K75" i="8"/>
  <c r="G75" i="8"/>
  <c r="E75" i="8"/>
  <c r="E53" i="8"/>
  <c r="D58" i="8"/>
  <c r="C52" i="8"/>
  <c r="C47" i="8"/>
  <c r="D70" i="8" l="1"/>
  <c r="D47" i="8"/>
  <c r="D52" i="8"/>
  <c r="E58" i="8"/>
  <c r="D74" i="8"/>
  <c r="D71" i="8"/>
  <c r="D72" i="8" s="1"/>
  <c r="E56" i="8"/>
  <c r="E69" i="8" s="1"/>
  <c r="F53" i="8"/>
  <c r="D73" i="8" l="1"/>
  <c r="D85" i="8" s="1"/>
  <c r="G53" i="8"/>
  <c r="F56" i="8"/>
  <c r="F69" i="8" s="1"/>
  <c r="E77" i="8"/>
  <c r="E83" i="8" s="1"/>
  <c r="E70" i="8"/>
  <c r="F58" i="8"/>
  <c r="E52" i="8"/>
  <c r="E47" i="8"/>
  <c r="E74" i="8"/>
  <c r="E73" i="8" l="1"/>
  <c r="E85" i="8" s="1"/>
  <c r="E86" i="8" s="1"/>
  <c r="F52" i="8"/>
  <c r="G58" i="8"/>
  <c r="F74" i="8"/>
  <c r="F47" i="8"/>
  <c r="E71" i="8"/>
  <c r="E72" i="8" s="1"/>
  <c r="F77" i="8"/>
  <c r="F83" i="8" s="1"/>
  <c r="F70" i="8"/>
  <c r="H53" i="8"/>
  <c r="G56" i="8"/>
  <c r="G69" i="8" s="1"/>
  <c r="F73" i="8" l="1"/>
  <c r="F85" i="8" s="1"/>
  <c r="I53" i="8"/>
  <c r="H56" i="8"/>
  <c r="H69" i="8" s="1"/>
  <c r="F71" i="8"/>
  <c r="F72" i="8"/>
  <c r="G77" i="8"/>
  <c r="G83" i="8" s="1"/>
  <c r="G70" i="8"/>
  <c r="F86" i="8"/>
  <c r="H58" i="8"/>
  <c r="G74" i="8"/>
  <c r="G47" i="8"/>
  <c r="G52" i="8"/>
  <c r="G73" i="8" l="1"/>
  <c r="G85" i="8" s="1"/>
  <c r="G86" i="8" s="1"/>
  <c r="H74" i="8"/>
  <c r="H47" i="8"/>
  <c r="I58" i="8"/>
  <c r="H52" i="8"/>
  <c r="H77" i="8"/>
  <c r="H83" i="8" s="1"/>
  <c r="H70" i="8"/>
  <c r="G71" i="8"/>
  <c r="G72" i="8"/>
  <c r="J53" i="8"/>
  <c r="I56" i="8"/>
  <c r="I69" i="8" s="1"/>
  <c r="H73" i="8" l="1"/>
  <c r="H85" i="8" s="1"/>
  <c r="I74" i="8"/>
  <c r="I47" i="8"/>
  <c r="I52" i="8"/>
  <c r="J58" i="8"/>
  <c r="I77" i="8"/>
  <c r="I83" i="8" s="1"/>
  <c r="I70" i="8"/>
  <c r="H71" i="8"/>
  <c r="H72" i="8"/>
  <c r="J56" i="8"/>
  <c r="J69" i="8" s="1"/>
  <c r="K53" i="8"/>
  <c r="K56" i="8" s="1"/>
  <c r="K69" i="8" s="1"/>
  <c r="H86" i="8"/>
  <c r="I73" i="8" l="1"/>
  <c r="I85" i="8" s="1"/>
  <c r="I71" i="8"/>
  <c r="I72" i="8"/>
  <c r="I86" i="8"/>
  <c r="K77" i="8"/>
  <c r="K83" i="8" s="1"/>
  <c r="K70" i="8"/>
  <c r="J47" i="8"/>
  <c r="J52" i="8"/>
  <c r="K58" i="8"/>
  <c r="J74" i="8"/>
  <c r="J77" i="8"/>
  <c r="J83" i="8" s="1"/>
  <c r="J70" i="8"/>
  <c r="J73" i="8" l="1"/>
  <c r="J85" i="8" s="1"/>
  <c r="J86" i="8" s="1"/>
  <c r="J71" i="8"/>
  <c r="J72" i="8" s="1"/>
  <c r="K71" i="8"/>
  <c r="K72" i="8" s="1"/>
  <c r="K52" i="8"/>
  <c r="K47" i="8"/>
  <c r="K74" i="8"/>
  <c r="K73" i="8" s="1"/>
  <c r="K85" i="8" s="1"/>
  <c r="K86" i="8" s="1"/>
  <c r="B25" i="8" l="1"/>
  <c r="I24" i="10" l="1"/>
  <c r="M43" i="10"/>
  <c r="M35" i="10"/>
  <c r="M30" i="10"/>
  <c r="M24" i="10"/>
  <c r="Q43" i="10"/>
  <c r="Q35" i="10"/>
  <c r="Q30" i="10"/>
  <c r="Q24" i="10"/>
  <c r="U43" i="10"/>
  <c r="U35" i="10"/>
  <c r="U30" i="10"/>
  <c r="U24" i="10"/>
  <c r="Y43" i="10"/>
  <c r="Y35" i="10"/>
  <c r="Y30" i="10"/>
  <c r="AG43" i="10"/>
  <c r="AG35" i="10"/>
  <c r="AG30" i="10"/>
  <c r="AG24" i="10"/>
  <c r="AK43" i="10"/>
  <c r="AK35" i="10"/>
  <c r="AK30" i="10"/>
  <c r="AK24" i="10"/>
  <c r="AO43" i="10"/>
  <c r="AO35" i="10"/>
  <c r="AO30" i="10"/>
  <c r="AO24" i="10"/>
  <c r="AS43" i="10"/>
  <c r="AS35" i="10"/>
  <c r="AS30" i="10"/>
  <c r="AS24" i="10"/>
  <c r="AW43" i="10"/>
  <c r="AW35" i="10"/>
  <c r="AW30" i="10"/>
  <c r="AW24" i="10"/>
  <c r="BA43" i="10"/>
  <c r="BA35" i="10"/>
  <c r="BA30" i="10"/>
  <c r="BA24" i="10"/>
  <c r="BE43" i="10"/>
  <c r="BE35" i="10"/>
  <c r="BE30" i="10"/>
  <c r="BE24" i="10"/>
  <c r="BI43" i="10"/>
  <c r="BI35" i="10"/>
  <c r="BI30" i="10"/>
  <c r="BI24" i="10"/>
  <c r="BM43" i="10"/>
  <c r="BM35" i="10"/>
  <c r="BM30" i="10"/>
  <c r="BM24" i="10"/>
  <c r="BQ43" i="10"/>
  <c r="BQ35" i="10"/>
  <c r="BQ30" i="10"/>
  <c r="BQ24" i="10"/>
  <c r="BU43" i="10"/>
  <c r="BU35" i="10"/>
  <c r="BU30" i="10"/>
  <c r="BU24" i="10"/>
  <c r="C24" i="10"/>
  <c r="CC24" i="10" s="1"/>
  <c r="C30" i="10" l="1"/>
  <c r="CC30" i="10" s="1"/>
  <c r="D24" i="10"/>
  <c r="BT43" i="10"/>
  <c r="BS43" i="10"/>
  <c r="BR43" i="10"/>
  <c r="BT35" i="10"/>
  <c r="BS35" i="10"/>
  <c r="BR35" i="10"/>
  <c r="BT30" i="10"/>
  <c r="BS30" i="10"/>
  <c r="BR30" i="10"/>
  <c r="BT24" i="10"/>
  <c r="BS24" i="10"/>
  <c r="BR24" i="10"/>
  <c r="F24" i="10" l="1"/>
  <c r="CD24" i="10"/>
  <c r="K30" i="10"/>
  <c r="BX43" i="10"/>
  <c r="BW43" i="10"/>
  <c r="BV43" i="10"/>
  <c r="BX35" i="10"/>
  <c r="BW35" i="10"/>
  <c r="BV35" i="10"/>
  <c r="BX30" i="10"/>
  <c r="BW30" i="10"/>
  <c r="BV30" i="10"/>
  <c r="BX24" i="10"/>
  <c r="BW24" i="10"/>
  <c r="BV24" i="10"/>
  <c r="BL43" i="10" l="1"/>
  <c r="BK43" i="10"/>
  <c r="BJ43" i="10"/>
  <c r="BL35" i="10"/>
  <c r="BK35" i="10"/>
  <c r="BJ35" i="10"/>
  <c r="BL30" i="10"/>
  <c r="BK30" i="10"/>
  <c r="BJ30" i="10"/>
  <c r="BL24" i="10"/>
  <c r="BK24" i="10"/>
  <c r="BJ24" i="10"/>
  <c r="BH43" i="10"/>
  <c r="BG43" i="10"/>
  <c r="BF43" i="10"/>
  <c r="BH35" i="10"/>
  <c r="BG35" i="10"/>
  <c r="BF35" i="10"/>
  <c r="BH30" i="10"/>
  <c r="BG30" i="10"/>
  <c r="BF30" i="10"/>
  <c r="BH24" i="10"/>
  <c r="BG24" i="10"/>
  <c r="BF24" i="10"/>
  <c r="BD43" i="10"/>
  <c r="BC43" i="10"/>
  <c r="BB43" i="10"/>
  <c r="BD35" i="10"/>
  <c r="BC35" i="10"/>
  <c r="BB35" i="10"/>
  <c r="BD30" i="10"/>
  <c r="BC30" i="10"/>
  <c r="BB30" i="10"/>
  <c r="BD24" i="10"/>
  <c r="BC24" i="10"/>
  <c r="BB24" i="10"/>
  <c r="AZ43" i="10"/>
  <c r="AY43" i="10"/>
  <c r="AX43" i="10"/>
  <c r="AZ35" i="10"/>
  <c r="AY35" i="10"/>
  <c r="AX35" i="10"/>
  <c r="AZ30" i="10"/>
  <c r="AY30" i="10"/>
  <c r="AX30" i="10"/>
  <c r="AZ24" i="10"/>
  <c r="AY24" i="10"/>
  <c r="AX24" i="10"/>
  <c r="AV43" i="10"/>
  <c r="AU43" i="10"/>
  <c r="AT43" i="10"/>
  <c r="AV35" i="10"/>
  <c r="AU35" i="10"/>
  <c r="AT35" i="10"/>
  <c r="AV30" i="10"/>
  <c r="AU30" i="10"/>
  <c r="AT30" i="10"/>
  <c r="AV24" i="10"/>
  <c r="AU24" i="10"/>
  <c r="AT24" i="10"/>
  <c r="AR43" i="10"/>
  <c r="AQ43" i="10"/>
  <c r="AP43" i="10"/>
  <c r="AR35" i="10"/>
  <c r="AQ35" i="10"/>
  <c r="AP35" i="10"/>
  <c r="AR30" i="10"/>
  <c r="AQ30" i="10"/>
  <c r="AP30" i="10"/>
  <c r="AR24" i="10"/>
  <c r="AQ24" i="10"/>
  <c r="AP24" i="10"/>
  <c r="AN43" i="10"/>
  <c r="AM43" i="10"/>
  <c r="AL43" i="10"/>
  <c r="AN35" i="10"/>
  <c r="AM35" i="10"/>
  <c r="AL35" i="10"/>
  <c r="AN30" i="10"/>
  <c r="AM30" i="10"/>
  <c r="AL30" i="10"/>
  <c r="AN24" i="10"/>
  <c r="AM24" i="10"/>
  <c r="AL24" i="10"/>
  <c r="AJ43" i="10"/>
  <c r="AI43" i="10"/>
  <c r="AH43" i="10"/>
  <c r="AJ35" i="10"/>
  <c r="AI35" i="10"/>
  <c r="AH35" i="10"/>
  <c r="AJ30" i="10"/>
  <c r="AI30" i="10"/>
  <c r="AH30" i="10"/>
  <c r="AJ24" i="10"/>
  <c r="AI24" i="10"/>
  <c r="AH24" i="10"/>
  <c r="BP43" i="10" l="1"/>
  <c r="BO43" i="10"/>
  <c r="BN43" i="10"/>
  <c r="AF43" i="10"/>
  <c r="AE43" i="10"/>
  <c r="AD43" i="10"/>
  <c r="AB43" i="10"/>
  <c r="AA43" i="10"/>
  <c r="Z43" i="10"/>
  <c r="X43" i="10"/>
  <c r="W43" i="10"/>
  <c r="V43" i="10"/>
  <c r="T43" i="10"/>
  <c r="S43" i="10"/>
  <c r="R43" i="10"/>
  <c r="P43" i="10"/>
  <c r="O43" i="10"/>
  <c r="N43" i="10"/>
  <c r="L43" i="10"/>
  <c r="J43" i="10"/>
  <c r="H43" i="10"/>
  <c r="BP35" i="10"/>
  <c r="BO35" i="10"/>
  <c r="BN35" i="10"/>
  <c r="AF35" i="10"/>
  <c r="AE35" i="10"/>
  <c r="AD35" i="10"/>
  <c r="AB35" i="10"/>
  <c r="AA35" i="10"/>
  <c r="Z35" i="10"/>
  <c r="X35" i="10"/>
  <c r="W35" i="10"/>
  <c r="V35" i="10"/>
  <c r="T35" i="10"/>
  <c r="S35" i="10"/>
  <c r="R35" i="10"/>
  <c r="P35" i="10"/>
  <c r="O35" i="10"/>
  <c r="N35" i="10"/>
  <c r="L35" i="10"/>
  <c r="J35" i="10"/>
  <c r="I35" i="10"/>
  <c r="H35" i="10"/>
  <c r="BP30" i="10"/>
  <c r="BO30" i="10"/>
  <c r="BN30" i="10"/>
  <c r="AF30" i="10"/>
  <c r="AE30" i="10"/>
  <c r="AD30" i="10"/>
  <c r="AB30" i="10"/>
  <c r="AA30" i="10"/>
  <c r="Z30" i="10"/>
  <c r="X30" i="10"/>
  <c r="W30" i="10"/>
  <c r="V30" i="10"/>
  <c r="T30" i="10"/>
  <c r="S30" i="10"/>
  <c r="R30" i="10"/>
  <c r="P30" i="10"/>
  <c r="O30" i="10"/>
  <c r="N30" i="10"/>
  <c r="L30" i="10"/>
  <c r="J30" i="10"/>
  <c r="BP24" i="10"/>
  <c r="BO24" i="10"/>
  <c r="BN24" i="10"/>
  <c r="AF24" i="10"/>
  <c r="AE24" i="10"/>
  <c r="C59" i="8" s="1"/>
  <c r="AD24" i="10"/>
  <c r="AB24" i="10"/>
  <c r="AA24" i="10"/>
  <c r="B59" i="8" s="1"/>
  <c r="Z24" i="10"/>
  <c r="X24" i="10"/>
  <c r="W24" i="10"/>
  <c r="V24" i="10"/>
  <c r="T24" i="10"/>
  <c r="S24" i="10"/>
  <c r="R24" i="10"/>
  <c r="P24" i="10"/>
  <c r="O24" i="10"/>
  <c r="N24" i="10"/>
  <c r="L24" i="10"/>
  <c r="K24" i="10"/>
  <c r="J24" i="10"/>
  <c r="H24" i="10"/>
  <c r="C25" i="5"/>
  <c r="C67" i="8" l="1"/>
  <c r="C76" i="8" s="1"/>
  <c r="C50" i="8"/>
  <c r="D80" i="8"/>
  <c r="D83" i="8" s="1"/>
  <c r="D86" i="8" s="1"/>
  <c r="C66" i="8"/>
  <c r="C68" i="8" s="1"/>
  <c r="B67" i="8"/>
  <c r="B76" i="8" s="1"/>
  <c r="C80" i="8"/>
  <c r="B66" i="8"/>
  <c r="B68" i="8" s="1"/>
  <c r="B80" i="8"/>
  <c r="B50" i="8"/>
  <c r="D30" i="10"/>
  <c r="C70" i="8" l="1"/>
  <c r="C75" i="8"/>
  <c r="C83" i="8" s="1"/>
  <c r="C86" i="8" s="1"/>
  <c r="B70" i="8"/>
  <c r="B71" i="8" s="1"/>
  <c r="B72" i="8" s="1"/>
  <c r="B75" i="8"/>
  <c r="B83" i="8" s="1"/>
  <c r="F30" i="10"/>
  <c r="CD30" i="10"/>
  <c r="B23" i="10"/>
  <c r="C23" i="10" s="1"/>
  <c r="D23" i="10" s="1"/>
  <c r="E23" i="10" s="1"/>
  <c r="F23" i="10" s="1"/>
  <c r="C71" i="8" l="1"/>
  <c r="C72" i="8"/>
  <c r="D88" i="8"/>
  <c r="C84" i="8"/>
  <c r="B84" i="8"/>
  <c r="B89" i="8" s="1"/>
  <c r="C88" i="8"/>
  <c r="D84" i="8"/>
  <c r="B86" i="8"/>
  <c r="B88" i="8"/>
  <c r="E88" i="8"/>
  <c r="E84" i="8"/>
  <c r="F84" i="8"/>
  <c r="F88" i="8"/>
  <c r="G84" i="8"/>
  <c r="H84" i="8"/>
  <c r="G88" i="8"/>
  <c r="H88" i="8"/>
  <c r="I84" i="8"/>
  <c r="I88" i="8"/>
  <c r="K84" i="8"/>
  <c r="K88" i="8"/>
  <c r="J84" i="8"/>
  <c r="J88" i="8"/>
  <c r="I23" i="10"/>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5" i="12"/>
  <c r="A4" i="10"/>
  <c r="A5" i="8"/>
  <c r="G89" i="8" l="1"/>
  <c r="J89" i="8"/>
  <c r="D89" i="8"/>
  <c r="K89" i="8"/>
  <c r="I89" i="8"/>
  <c r="F89" i="8"/>
  <c r="C89" i="8"/>
  <c r="D87" i="8"/>
  <c r="B87" i="8"/>
  <c r="B90" i="8" s="1"/>
  <c r="C87" i="8"/>
  <c r="C90" i="8" s="1"/>
  <c r="E87" i="8"/>
  <c r="F87" i="8"/>
  <c r="G87" i="8"/>
  <c r="H87" i="8"/>
  <c r="I87" i="8"/>
  <c r="K87" i="8"/>
  <c r="J87" i="8"/>
  <c r="E89" i="8"/>
  <c r="H89" i="8"/>
  <c r="BM23" i="10"/>
  <c r="BN23" i="10" s="1"/>
  <c r="BO23" i="10" s="1"/>
  <c r="BP23" i="10" s="1"/>
  <c r="AG23" i="10"/>
  <c r="AH23" i="10" s="1"/>
  <c r="AI23" i="10" s="1"/>
  <c r="AJ23" i="10" s="1"/>
  <c r="BQ23" i="10" s="1"/>
  <c r="BR23" i="10" s="1"/>
  <c r="BS23" i="10" s="1"/>
  <c r="BT23" i="10" s="1"/>
  <c r="B22" i="12"/>
  <c r="I90" i="8" l="1"/>
  <c r="G90" i="8"/>
  <c r="H90" i="8"/>
  <c r="J90" i="8"/>
  <c r="E90" i="8"/>
  <c r="G24" i="8"/>
  <c r="K90" i="8"/>
  <c r="D90" i="8"/>
  <c r="F90" i="8"/>
  <c r="BU23" i="10"/>
  <c r="BV23" i="10" s="1"/>
  <c r="BW23" i="10" s="1"/>
  <c r="BX23" i="10" s="1"/>
  <c r="AK23" i="10"/>
  <c r="AL23" i="10" s="1"/>
  <c r="AM23" i="10" s="1"/>
  <c r="AN23" i="10" s="1"/>
  <c r="A15" i="8"/>
  <c r="A12" i="8"/>
  <c r="A9" i="8"/>
  <c r="C91" i="8"/>
  <c r="D91" i="8" s="1"/>
  <c r="E91" i="8" s="1"/>
  <c r="F91" i="8" s="1"/>
  <c r="G91" i="8" s="1"/>
  <c r="H91" i="8" s="1"/>
  <c r="I91" i="8" s="1"/>
  <c r="J91" i="8" s="1"/>
  <c r="K91" i="8" s="1"/>
  <c r="B45" i="8"/>
  <c r="A7" i="8"/>
  <c r="AO23" i="10" l="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Y23" i="10"/>
  <c r="BZ23" i="10" s="1"/>
  <c r="CA23" i="10" s="1"/>
  <c r="CB23" i="10" s="1"/>
  <c r="CC23" i="10" s="1"/>
  <c r="CD23" i="10" s="1"/>
  <c r="B46" i="8"/>
  <c r="A14" i="10" l="1"/>
  <c r="A11" i="10"/>
  <c r="A8" i="10"/>
  <c r="A15" i="12"/>
  <c r="B21" i="12" s="1"/>
  <c r="A12" i="12"/>
  <c r="A9" i="12"/>
  <c r="B83" i="12"/>
  <c r="B81" i="12"/>
  <c r="B58" i="12"/>
  <c r="B41" i="12"/>
  <c r="B32" i="12"/>
  <c r="B30" i="12" l="1"/>
  <c r="B72" i="12"/>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8" l="1"/>
  <c r="G22" i="8" l="1"/>
  <c r="I43" i="10" l="1"/>
  <c r="D54" i="10" l="1"/>
  <c r="F54" i="10" s="1"/>
  <c r="D37" i="10"/>
  <c r="F37" i="10" s="1"/>
  <c r="D45" i="10"/>
  <c r="F45" i="10" s="1"/>
  <c r="D57" i="10" l="1"/>
  <c r="F57" i="10"/>
  <c r="D48" i="10"/>
  <c r="F48" i="10" s="1"/>
  <c r="D47" i="10"/>
  <c r="F47" i="10" s="1"/>
  <c r="D56" i="10"/>
  <c r="F56" i="10"/>
  <c r="D46" i="10"/>
  <c r="F46" i="10" s="1"/>
  <c r="D41" i="10"/>
  <c r="F41" i="10" s="1"/>
  <c r="D49" i="10"/>
  <c r="F49" i="10" s="1"/>
  <c r="D40" i="10"/>
  <c r="F40" i="10" s="1"/>
  <c r="K35" i="10"/>
  <c r="D35" i="10" s="1"/>
  <c r="F35" i="10" s="1"/>
  <c r="D38" i="10"/>
  <c r="F38" i="10" s="1"/>
  <c r="D43" i="10"/>
  <c r="CD43" i="10" s="1"/>
  <c r="F39" i="10"/>
  <c r="D39" i="10"/>
  <c r="F43" i="10" l="1"/>
</calcChain>
</file>

<file path=xl/sharedStrings.xml><?xml version="1.0" encoding="utf-8"?>
<sst xmlns="http://schemas.openxmlformats.org/spreadsheetml/2006/main" count="1253" uniqueCount="604">
  <si>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</si>
  <si>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</si>
  <si>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</si>
  <si>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</si>
  <si>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</si>
  <si>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</si>
  <si>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</si>
  <si>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</si>
  <si>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</si>
  <si>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</si>
  <si>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</si>
  <si>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</si>
  <si>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</si>
  <si>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</si>
  <si>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</si>
  <si>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</si>
  <si>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</si>
  <si>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</si>
  <si>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</si>
  <si>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</si>
  <si>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</si>
  <si>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</si>
  <si>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</si>
  <si>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</si>
  <si>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</si>
  <si>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</si>
  <si>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</si>
  <si>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</si>
  <si>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</si>
  <si>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</si>
  <si>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</si>
  <si>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</si>
  <si>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</si>
  <si>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</si>
  <si>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</si>
  <si>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</si>
  <si>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</si>
  <si>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</si>
  <si>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</si>
  <si>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</si>
  <si>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</si>
  <si>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</si>
  <si>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</si>
  <si>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</si>
  <si>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</si>
  <si>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</si>
  <si>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</si>
  <si>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</si>
  <si>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</si>
  <si>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</si>
  <si>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</si>
  <si>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</si>
  <si>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</si>
  <si>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</si>
  <si>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</si>
  <si>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</si>
  <si>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</si>
  <si>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</si>
  <si>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</si>
  <si>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</si>
  <si>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</si>
  <si>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</si>
  <si>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</si>
  <si>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</si>
  <si>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</si>
  <si>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</si>
  <si>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</si>
  <si>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</si>
  <si>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</si>
  <si>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</si>
  <si>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</si>
  <si>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</si>
  <si>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</si>
  <si>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</si>
  <si>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</si>
  <si>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</si>
  <si>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</si>
  <si>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</si>
  <si>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</si>
  <si>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</si>
  <si>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</si>
  <si>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</si>
  <si>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</si>
  <si>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</si>
  <si>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</si>
  <si>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</si>
  <si>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</si>
  <si>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</si>
  <si>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</si>
  <si>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</si>
  <si>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</si>
  <si>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</si>
  <si>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</si>
  <si>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</si>
  <si>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</si>
  <si>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</si>
  <si>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</si>
  <si>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</si>
  <si>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</si>
  <si>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</si>
  <si>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</si>
  <si>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</si>
  <si>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</si>
  <si>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</si>
  <si>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</si>
  <si>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</si>
  <si>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</si>
  <si>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</si>
  <si>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</si>
  <si>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</si>
  <si>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</si>
  <si>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</si>
  <si>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</si>
  <si>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</si>
  <si>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</si>
  <si>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</si>
  <si>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</si>
  <si>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</si>
  <si>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</si>
  <si>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</si>
  <si>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</si>
  <si>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</si>
  <si>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</si>
  <si>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</si>
  <si>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</si>
  <si>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</si>
  <si>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</si>
  <si>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</si>
  <si>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</si>
  <si>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</si>
  <si>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</si>
  <si>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</si>
  <si>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</si>
  <si>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</si>
  <si>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</si>
  <si>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</si>
  <si>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</si>
  <si>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</si>
  <si>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</si>
  <si>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</si>
  <si>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</si>
  <si>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</si>
  <si>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</si>
  <si>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</si>
  <si>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</si>
  <si>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</si>
  <si>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</si>
  <si>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</si>
  <si>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</si>
  <si>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</si>
  <si>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</si>
  <si>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</si>
  <si>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</si>
  <si>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</si>
  <si>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</si>
  <si>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</si>
  <si>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</si>
  <si>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</si>
  <si>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</si>
  <si>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</si>
  <si>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</si>
  <si>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</si>
  <si>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</si>
  <si>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</si>
  <si>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</si>
  <si>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</si>
  <si>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</si>
  <si>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</si>
  <si>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</si>
  <si>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</si>
  <si>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</si>
  <si>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</si>
  <si>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</si>
  <si>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</si>
  <si>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</si>
  <si>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</si>
  <si>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</si>
  <si>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</si>
  <si>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</si>
  <si>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</si>
  <si>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</si>
  <si>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</si>
  <si>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</si>
  <si>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</si>
  <si>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</si>
  <si>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</si>
  <si>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</si>
  <si>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</si>
  <si>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</si>
  <si>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</si>
  <si>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</si>
  <si>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</si>
  <si>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</si>
  <si>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</si>
  <si>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</si>
  <si>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</si>
  <si>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</si>
  <si>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</si>
  <si>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</si>
  <si>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</si>
  <si>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</si>
  <si>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</si>
  <si>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</si>
  <si>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</si>
  <si>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</si>
  <si>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</si>
  <si>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</si>
  <si>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</si>
  <si>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</si>
  <si>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</si>
  <si>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</si>
  <si>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</si>
  <si>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</si>
  <si>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</si>
  <si>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</si>
  <si>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</si>
  <si>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</si>
  <si>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</si>
  <si>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</si>
  <si>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</si>
  <si>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</si>
  <si>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</si>
  <si>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</si>
  <si>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</si>
  <si>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</si>
  <si>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</si>
  <si>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</si>
  <si>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</si>
  <si>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</si>
  <si>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</si>
  <si>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</si>
  <si>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</si>
  <si>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</si>
  <si>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</si>
  <si>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</si>
  <si>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</si>
  <si>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</si>
  <si>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</si>
  <si>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</si>
  <si>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</si>
  <si>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</si>
  <si>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</si>
  <si>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</si>
  <si>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</si>
  <si>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</si>
  <si>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</si>
  <si>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</si>
  <si>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</si>
  <si>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</si>
  <si>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</si>
  <si>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</si>
  <si>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</si>
  <si>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</si>
  <si>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</si>
  <si>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</si>
  <si>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</si>
  <si>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</si>
  <si>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</si>
  <si>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</si>
  <si>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</si>
  <si>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</si>
  <si>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</si>
  <si>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</si>
  <si>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</si>
  <si>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</si>
  <si>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</si>
  <si>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</si>
  <si>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</si>
  <si>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</si>
  <si>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</si>
  <si>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</si>
  <si>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</si>
  <si>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</si>
  <si>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</si>
  <si>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</si>
  <si>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</si>
  <si>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</si>
  <si>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</si>
  <si>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</si>
  <si>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</si>
  <si>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</si>
  <si>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</si>
  <si>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</si>
  <si>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</si>
  <si>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</si>
  <si>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</si>
  <si>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</si>
  <si>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</si>
  <si>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</si>
  <si>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</si>
  <si>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</si>
  <si>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</si>
  <si>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</si>
  <si>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</si>
  <si>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</si>
  <si>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</si>
  <si>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</si>
  <si>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</si>
  <si>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</si>
  <si>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</si>
  <si>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</si>
  <si>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</si>
  <si>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</si>
  <si>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</si>
  <si>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</si>
  <si>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</si>
  <si>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</si>
  <si>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</si>
  <si>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</si>
  <si>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</si>
  <si>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</si>
  <si>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</si>
  <si>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</si>
  <si>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</si>
  <si>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</si>
  <si>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</si>
  <si>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</si>
  <si>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</si>
  <si>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</si>
  <si>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</si>
  <si>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</si>
  <si>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</si>
  <si>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</si>
  <si>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</si>
  <si>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</si>
  <si>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</si>
  <si>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</si>
  <si>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</si>
  <si>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</si>
  <si>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</si>
  <si>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</si>
  <si>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</si>
  <si>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</si>
  <si>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</si>
  <si>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</si>
  <si>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</si>
  <si>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</si>
  <si>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</si>
  <si>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</si>
  <si>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</si>
  <si>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</si>
  <si>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</si>
  <si>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</si>
  <si>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</si>
  <si>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</si>
  <si>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</si>
  <si>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</si>
  <si>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</si>
  <si>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</si>
  <si>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</si>
  <si>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</si>
  <si>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</si>
  <si>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</si>
  <si>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</si>
  <si>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</si>
  <si>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</si>
  <si>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</si>
  <si>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</si>
  <si>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</si>
  <si>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</si>
  <si>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</si>
  <si>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</si>
  <si>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</si>
  <si>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</si>
  <si>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</si>
  <si>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</si>
  <si>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</si>
  <si>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</si>
  <si>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</si>
  <si>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</si>
  <si>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</si>
  <si>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</si>
  <si>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</si>
  <si>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</si>
  <si>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</si>
  <si>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</si>
  <si>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</si>
  <si>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</si>
  <si>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</si>
  <si>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</si>
  <si>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</si>
  <si>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</si>
  <si>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</si>
  <si>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</si>
  <si>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</si>
  <si>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</si>
  <si>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</si>
  <si>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</si>
  <si>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</si>
  <si>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</si>
  <si>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</si>
  <si>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</si>
  <si>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</si>
  <si>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</si>
  <si>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</si>
  <si>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</si>
  <si>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</si>
  <si>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</si>
  <si>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</si>
  <si>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</si>
  <si>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</si>
  <si>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</si>
  <si>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</si>
  <si>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</si>
  <si>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</si>
  <si>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</si>
  <si>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</si>
  <si>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</si>
  <si>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</si>
  <si>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</si>
  <si>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</si>
  <si>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</si>
  <si>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</si>
  <si>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</si>
  <si>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</si>
  <si>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</si>
  <si>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</si>
  <si>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</si>
  <si>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</si>
  <si>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</si>
  <si>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</si>
  <si>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</si>
  <si>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</si>
  <si>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</si>
  <si>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</si>
  <si>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</si>
  <si>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</si>
  <si>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</si>
  <si>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</si>
  <si>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</si>
  <si>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</si>
  <si>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</si>
  <si>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</si>
  <si>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</si>
  <si>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</si>
  <si>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</si>
  <si>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</si>
  <si>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</si>
  <si>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</si>
  <si>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</si>
  <si>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</si>
  <si>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</si>
  <si>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</si>
  <si>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</si>
  <si>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</si>
  <si>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</si>
  <si>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</si>
  <si>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</si>
  <si>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</si>
  <si>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</si>
  <si>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</si>
  <si>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</si>
  <si>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</si>
  <si>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</si>
  <si>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</si>
  <si>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</si>
  <si>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</si>
  <si>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</si>
  <si>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</si>
  <si>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</si>
  <si>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</si>
  <si>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</si>
  <si>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</si>
  <si>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</si>
  <si>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</si>
  <si>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</si>
  <si>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</si>
  <si>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</si>
  <si>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</si>
  <si>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</si>
  <si>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</si>
  <si>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</si>
  <si>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</si>
  <si>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</si>
  <si>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</si>
  <si>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</si>
  <si>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</si>
  <si>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</si>
  <si>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</si>
  <si>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</si>
  <si>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</si>
  <si>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</si>
  <si>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</si>
  <si>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</si>
  <si>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</si>
  <si>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</si>
  <si>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</si>
  <si>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</si>
  <si>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</si>
  <si>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</si>
  <si>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</si>
  <si>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</si>
  <si>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</si>
  <si>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</si>
  <si>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</si>
  <si>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</si>
  <si>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</si>
  <si>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</si>
  <si>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</si>
  <si>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</si>
  <si>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</si>
  <si>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</si>
  <si>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</si>
  <si>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</si>
  <si>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</si>
  <si>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</si>
  <si>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</si>
  <si>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</si>
  <si>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</si>
  <si>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</si>
  <si>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</si>
  <si>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</si>
  <si>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</si>
  <si>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</si>
  <si>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</si>
  <si>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</si>
  <si>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</si>
  <si>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</si>
  <si>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</si>
  <si>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</si>
  <si>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</si>
  <si>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</si>
  <si>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</si>
  <si>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</si>
  <si>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</si>
  <si>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</si>
  <si>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</si>
  <si>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</si>
  <si>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</si>
  <si>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</si>
  <si>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</si>
  <si>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</si>
  <si>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</si>
  <si>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</si>
  <si>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</si>
  <si>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</si>
  <si>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</si>
  <si>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</si>
  <si>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</si>
  <si>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</si>
  <si>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</si>
  <si>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</si>
  <si>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</si>
  <si>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</si>
  <si>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</si>
  <si>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</si>
  <si>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</si>
  <si>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</si>
  <si>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</si>
  <si>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</si>
  <si>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</si>
  <si>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</si>
  <si>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нд</t>
  </si>
  <si>
    <t>проектирование</t>
  </si>
  <si>
    <t>смета</t>
  </si>
  <si>
    <t>новое</t>
  </si>
  <si>
    <t>Реконструкция</t>
  </si>
  <si>
    <t>Вводимая мощность (в том числе прирост),МВт</t>
  </si>
  <si>
    <t>Калининградская область</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</si>
  <si>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</si>
  <si>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</si>
  <si>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</si>
  <si>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</si>
  <si>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</si>
  <si>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</si>
  <si>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</si>
  <si>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</si>
  <si>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</si>
  <si>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</si>
  <si>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</si>
  <si>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</si>
  <si>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</si>
  <si>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</si>
  <si>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</si>
  <si>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</si>
  <si>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2033 год</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</si>
  <si>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</si>
  <si>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</si>
  <si>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</si>
  <si>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АО "Калининградская генерирующая компания"</t>
  </si>
  <si>
    <t xml:space="preserve">Акционерное общество "Калининградская генерирующая компания" </t>
  </si>
  <si>
    <t>да</t>
  </si>
  <si>
    <t>Организация дополнительных мероприятий по совершенствованию физической защиты и антитеррористической защищённости объекта, в соответствии с законодательством Российской Федерации</t>
  </si>
  <si>
    <t>Муниципальное образование "г. Калининград"</t>
  </si>
  <si>
    <t>местного значения</t>
  </si>
  <si>
    <t>Оснащение объекта инженерно-техническими средствами защиты, системой электроснабжения и охранного освещения, системой охранного телевидения, системой контроля и управления доступом, системой охранной сигнализации, оперативной связью и техническими средствами контроля и досмотра.</t>
  </si>
  <si>
    <t xml:space="preserve">Реестр объектов топливно-энергетического комплекса Калининградской области                       № АТ-Т-39-0002885 - РТС «Южная» (категория опасности «НИЗКАЯ»). Паспорт безопасности категорированного объекта топливно-энергетического комплекса                         РТС «Южная» согласованный Губернатора Калининградской области А.А. Алихановым (Письмо Министерства развития инфраструктуры Калининградской области от 22.10.2020г. №09-2020/8821-ЕК).  </t>
  </si>
  <si>
    <t>Защитное оборудование</t>
  </si>
  <si>
    <t>2023</t>
  </si>
  <si>
    <t>отсутствие нареканий со стороны контролирующих органов</t>
  </si>
  <si>
    <t>организация дополнительных мероприятий по совершенствованию физической защиты и антитеррористической защищённости объекта, в соответствии с законодательством Российской Федерации;</t>
  </si>
  <si>
    <t>оснащение объекта инженерно-техническими средствами защиты, системой электроснабжения и охранного освещения, системой охранного телевидения, системой контроля и управления доступом, системой охранной сигнализации, оперативной связью и техническими средствами контроля и досмотра</t>
  </si>
  <si>
    <t>разработана проектно-сметная документация</t>
  </si>
  <si>
    <t xml:space="preserve">обязательное выполнение дополнительных мероприятий по совершенствованию физической защиты и антитеррористической защищённости объекта в установленные сроки, согласно            п. 10.7. Паспорта безопасности объекта топливно-энергетического комплекса РТС «Южная». </t>
  </si>
  <si>
    <t>Сметная стоимость проекта в ценах 2 кв. 2020 года с НДС, млн. руб.</t>
  </si>
  <si>
    <t>Комплекс технических средств безопасности (РТСЮ)</t>
  </si>
  <si>
    <t>L_KGK_02</t>
  </si>
  <si>
    <t>Кредит (лизинг), руб.</t>
  </si>
  <si>
    <t>Затраты на топливо, руб. без НДС</t>
  </si>
  <si>
    <t>2035 год</t>
  </si>
  <si>
    <t xml:space="preserve"> по состоянию на 01.01.2020</t>
  </si>
  <si>
    <t>по состоянию на 01.01.2021</t>
  </si>
  <si>
    <t>по состоянию на 01.01.2022</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</si>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</sst>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sz val="12"/>
      <color indexed="8"/>
      <name val="Times New Roman"/>
      <family val="1"/>
      <charset val="204"/>
    </font>
    <font>
      <sz val="11"/>
      <color indexed="8"/>
      <name val="Times New Roman"/>
      <family val="1"/>
      <charset val="204"/>
    </font>
    <font>
      <sz val="10"/>
      <color indexed="8"/>
      <name val="Arial Cyr"/>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0" fontId="63" fillId="0" borderId="0" xfId="67" applyFont="1" applyFill="1" applyAlignment="1">
      <alignment vertical="center"/>
    </xf>
    <xf numFmtId="0" fontId="60" fillId="0" borderId="0" xfId="62" applyFont="1" applyFill="1" applyBorder="1"/>
    <xf numFmtId="0" fontId="65" fillId="0" borderId="0" xfId="62" applyFont="1" applyFill="1" applyBorder="1"/>
    <xf numFmtId="0" fontId="65" fillId="0" borderId="0" xfId="62" applyFont="1" applyFill="1"/>
    <xf numFmtId="0" fontId="57" fillId="0" borderId="0" xfId="50" applyFont="1" applyAlignment="1">
      <alignment wrapText="1"/>
    </xf>
    <xf numFmtId="172" fontId="7" fillId="0" borderId="0" xfId="67" applyNumberFormat="1" applyFont="1" applyFill="1" applyAlignment="1">
      <alignment vertical="center"/>
    </xf>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6"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68" fillId="0" borderId="0" xfId="62" applyFont="1" applyFill="1"/>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68" fillId="0" borderId="0" xfId="62" applyFont="1" applyFill="1" applyBorder="1"/>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6" fillId="0" borderId="1" xfId="1" applyFont="1" applyBorder="1" applyAlignment="1">
      <alignment horizontal="left" vertical="top" wrapText="1"/>
    </xf>
    <xf numFmtId="4" fontId="40" fillId="0" borderId="26" xfId="2" applyNumberFormat="1"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7" fillId="0" borderId="37" xfId="67" applyFont="1" applyBorder="1" applyAlignment="1">
      <alignment vertical="center" wrapText="1"/>
    </xf>
    <xf numFmtId="3" fontId="36" fillId="0" borderId="38" xfId="67" applyNumberFormat="1" applyFont="1" applyBorder="1" applyAlignment="1">
      <alignment vertical="center"/>
    </xf>
    <xf numFmtId="10" fontId="36" fillId="0" borderId="33" xfId="67" applyNumberFormat="1" applyFont="1" applyBorder="1" applyAlignment="1">
      <alignment vertical="center"/>
    </xf>
    <xf numFmtId="10" fontId="36" fillId="0" borderId="39" xfId="67" applyNumberFormat="1" applyFont="1" applyFill="1" applyBorder="1" applyAlignment="1">
      <alignment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0" fontId="7" fillId="0" borderId="33" xfId="67" applyFont="1" applyBorder="1" applyAlignment="1">
      <alignment vertical="center" wrapText="1"/>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0" fontId="7" fillId="0" borderId="0" xfId="67" applyFont="1" applyAlignment="1">
      <alignment vertical="center" wrapText="1"/>
    </xf>
    <xf numFmtId="0" fontId="7" fillId="0" borderId="0" xfId="67" applyFont="1" applyAlignment="1">
      <alignment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4"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5" xfId="67" applyBorder="1" applyAlignment="1">
      <alignment vertical="center" wrapText="1"/>
    </xf>
    <xf numFmtId="3" fontId="40" fillId="0" borderId="46" xfId="67" applyNumberFormat="1" applyFont="1" applyBorder="1" applyAlignment="1">
      <alignment vertical="center"/>
    </xf>
    <xf numFmtId="0" fontId="64" fillId="0" borderId="0" xfId="67" applyFont="1" applyAlignment="1">
      <alignment vertical="center" wrapText="1"/>
    </xf>
    <xf numFmtId="3" fontId="64" fillId="0" borderId="0" xfId="67" applyNumberFormat="1" applyFont="1" applyAlignment="1">
      <alignment horizontal="center"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4" xfId="67" applyNumberFormat="1" applyFont="1" applyBorder="1" applyAlignment="1">
      <alignment horizontal="center" vertical="center"/>
    </xf>
    <xf numFmtId="3" fontId="41" fillId="0" borderId="37" xfId="67" applyNumberFormat="1" applyFont="1" applyBorder="1" applyAlignment="1">
      <alignment horizontal="center" vertical="center"/>
    </xf>
    <xf numFmtId="169" fontId="40" fillId="0" borderId="7" xfId="67" applyNumberFormat="1" applyFont="1" applyBorder="1" applyAlignment="1">
      <alignment horizontal="center" vertical="center"/>
    </xf>
    <xf numFmtId="169" fontId="40" fillId="0" borderId="33" xfId="67" applyNumberFormat="1" applyFont="1" applyBorder="1" applyAlignment="1">
      <alignment horizontal="center" vertical="center"/>
    </xf>
    <xf numFmtId="170" fontId="41" fillId="0" borderId="7" xfId="67" applyNumberFormat="1" applyFont="1" applyBorder="1" applyAlignment="1">
      <alignment horizontal="center" vertical="center"/>
    </xf>
    <xf numFmtId="170" fontId="41"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0" fontId="41" fillId="0" borderId="37" xfId="67" applyFont="1" applyBorder="1" applyAlignment="1">
      <alignment vertical="center" wrapText="1"/>
    </xf>
    <xf numFmtId="171" fontId="41" fillId="0" borderId="44" xfId="67" applyNumberFormat="1" applyFont="1" applyBorder="1" applyAlignment="1">
      <alignment horizontal="center" vertical="center"/>
    </xf>
    <xf numFmtId="171" fontId="41" fillId="0" borderId="37" xfId="67" applyNumberFormat="1" applyFont="1" applyBorder="1" applyAlignment="1">
      <alignment horizontal="center" vertical="center"/>
    </xf>
    <xf numFmtId="0" fontId="70" fillId="0" borderId="33" xfId="67" applyFont="1" applyBorder="1" applyAlignment="1">
      <alignment vertical="center" wrapText="1"/>
    </xf>
    <xf numFmtId="10" fontId="71" fillId="0" borderId="7" xfId="67" applyNumberFormat="1" applyFont="1" applyBorder="1" applyAlignment="1">
      <alignment horizontal="center" vertical="center"/>
    </xf>
    <xf numFmtId="10" fontId="71" fillId="0" borderId="33" xfId="67" applyNumberFormat="1" applyFont="1" applyBorder="1" applyAlignment="1">
      <alignment horizontal="center" vertical="center"/>
    </xf>
    <xf numFmtId="0" fontId="72" fillId="0" borderId="0" xfId="62" applyFont="1"/>
    <xf numFmtId="0" fontId="70" fillId="0" borderId="37" xfId="67" applyFont="1" applyBorder="1" applyAlignment="1">
      <alignment vertical="center" wrapText="1"/>
    </xf>
    <xf numFmtId="3" fontId="71" fillId="0" borderId="44" xfId="67" applyNumberFormat="1" applyFont="1" applyBorder="1" applyAlignment="1">
      <alignment horizontal="center" vertical="center"/>
    </xf>
    <xf numFmtId="3" fontId="71" fillId="0" borderId="37" xfId="67" applyNumberFormat="1" applyFont="1" applyBorder="1" applyAlignment="1">
      <alignment horizontal="center" vertical="center"/>
    </xf>
    <xf numFmtId="167" fontId="73" fillId="0" borderId="0" xfId="67" applyNumberFormat="1" applyFont="1" applyAlignment="1">
      <alignment horizontal="center" vertical="center"/>
    </xf>
    <xf numFmtId="0" fontId="42" fillId="0" borderId="1" xfId="2" applyFont="1" applyFill="1" applyBorder="1" applyAlignment="1">
      <alignment horizontal="center"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59" fillId="25"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1" applyFont="1" applyAlignment="1">
      <alignment horizontal="center" vertical="center"/>
    </xf>
    <xf numFmtId="0" fontId="6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7" fillId="0" borderId="0" xfId="1" applyFont="1" applyAlignment="1">
      <alignment horizontal="center" vertical="center"/>
    </xf>
    <xf numFmtId="0" fontId="67"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7" fillId="0" borderId="0" xfId="2" applyFont="1" applyFill="1" applyAlignment="1">
      <alignment horizontal="center"/>
    </xf>
    <xf numFmtId="0" fontId="59"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43" zoomScaleSheetLayoutView="100" workbookViewId="0">
      <selection activeCell="C50" sqref="C50"/>
    </sheetView>
  </sheetViews>
  <sheetFormatPr defaultColWidth="9.140625" defaultRowHeight="15" x14ac:dyDescent="0.25"/>
  <cols>
    <col min="1" max="1" width="6.140625" style="253" customWidth="1"/>
    <col min="2" max="2" width="53.5703125" style="253" customWidth="1"/>
    <col min="3" max="3" width="91.42578125" style="253" customWidth="1"/>
    <col min="4" max="4" width="12" style="253" customWidth="1"/>
    <col min="5" max="5" width="14.42578125" style="253" customWidth="1"/>
    <col min="6" max="6" width="36.5703125" style="253" customWidth="1"/>
    <col min="7" max="7" width="20" style="253" customWidth="1"/>
    <col min="8" max="8" width="25.5703125" style="253" customWidth="1"/>
    <col min="9" max="9" width="16.42578125" style="253" customWidth="1"/>
    <col min="10" max="16384" width="9.140625" style="253"/>
  </cols>
  <sheetData>
    <row r="1" spans="1:22" s="229" customFormat="1" ht="18.75" x14ac:dyDescent="0.2">
      <c r="A1" s="228"/>
      <c r="C1" s="230"/>
    </row>
    <row r="2" spans="1:22" s="229" customFormat="1" ht="18.75" x14ac:dyDescent="0.3">
      <c r="A2" s="228"/>
      <c r="C2" s="231"/>
    </row>
    <row r="3" spans="1:22" s="229" customFormat="1" ht="18.75" x14ac:dyDescent="0.3">
      <c r="A3" s="232"/>
      <c r="C3" s="231"/>
    </row>
    <row r="4" spans="1:22" s="229" customFormat="1" ht="18.75" x14ac:dyDescent="0.3">
      <c r="A4" s="232"/>
      <c r="H4" s="231"/>
    </row>
    <row r="5" spans="1:22" s="229" customFormat="1" ht="15.75" x14ac:dyDescent="0.25">
      <c r="A5" s="337" t="s">
        <v>603</v>
      </c>
      <c r="B5" s="337"/>
      <c r="C5" s="337"/>
      <c r="D5" s="233"/>
      <c r="E5" s="233"/>
      <c r="F5" s="233"/>
      <c r="G5" s="233"/>
      <c r="H5" s="233"/>
      <c r="I5" s="233"/>
      <c r="J5" s="233"/>
    </row>
    <row r="6" spans="1:22" s="229" customFormat="1" ht="18.75" x14ac:dyDescent="0.3">
      <c r="A6" s="232"/>
      <c r="H6" s="231"/>
    </row>
    <row r="7" spans="1:22" s="229" customFormat="1" ht="18.75" x14ac:dyDescent="0.2">
      <c r="A7" s="341" t="s">
        <v>10</v>
      </c>
      <c r="B7" s="341"/>
      <c r="C7" s="341"/>
      <c r="D7" s="234"/>
      <c r="E7" s="234"/>
      <c r="F7" s="234"/>
      <c r="G7" s="234"/>
      <c r="H7" s="234"/>
      <c r="I7" s="234"/>
      <c r="J7" s="234"/>
      <c r="K7" s="234"/>
      <c r="L7" s="234"/>
      <c r="M7" s="234"/>
      <c r="N7" s="234"/>
      <c r="O7" s="234"/>
      <c r="P7" s="234"/>
      <c r="Q7" s="234"/>
      <c r="R7" s="234"/>
      <c r="S7" s="234"/>
      <c r="T7" s="234"/>
      <c r="U7" s="234"/>
      <c r="V7" s="234"/>
    </row>
    <row r="8" spans="1:22" s="229" customFormat="1" ht="18.75" x14ac:dyDescent="0.2">
      <c r="A8" s="235"/>
      <c r="B8" s="235"/>
      <c r="C8" s="235"/>
      <c r="D8" s="235"/>
      <c r="E8" s="235"/>
      <c r="F8" s="235"/>
      <c r="G8" s="235"/>
      <c r="H8" s="235"/>
      <c r="I8" s="234"/>
      <c r="J8" s="234"/>
      <c r="K8" s="234"/>
      <c r="L8" s="234"/>
      <c r="M8" s="234"/>
      <c r="N8" s="234"/>
      <c r="O8" s="234"/>
      <c r="P8" s="234"/>
      <c r="Q8" s="234"/>
      <c r="R8" s="234"/>
      <c r="S8" s="234"/>
      <c r="T8" s="234"/>
      <c r="U8" s="234"/>
      <c r="V8" s="234"/>
    </row>
    <row r="9" spans="1:22" s="229" customFormat="1" ht="18.75" x14ac:dyDescent="0.2">
      <c r="A9" s="342" t="s">
        <v>580</v>
      </c>
      <c r="B9" s="342"/>
      <c r="C9" s="342"/>
      <c r="D9" s="236"/>
      <c r="E9" s="236"/>
      <c r="F9" s="236"/>
      <c r="G9" s="236"/>
      <c r="H9" s="236"/>
      <c r="I9" s="234"/>
      <c r="J9" s="234"/>
      <c r="K9" s="234"/>
      <c r="L9" s="234"/>
      <c r="M9" s="234"/>
      <c r="N9" s="234"/>
      <c r="O9" s="234"/>
      <c r="P9" s="234"/>
      <c r="Q9" s="234"/>
      <c r="R9" s="234"/>
      <c r="S9" s="234"/>
      <c r="T9" s="234"/>
      <c r="U9" s="234"/>
      <c r="V9" s="234"/>
    </row>
    <row r="10" spans="1:22" s="229" customFormat="1" ht="18.75" x14ac:dyDescent="0.2">
      <c r="A10" s="338" t="s">
        <v>9</v>
      </c>
      <c r="B10" s="338"/>
      <c r="C10" s="338"/>
      <c r="D10" s="237"/>
      <c r="E10" s="237"/>
      <c r="F10" s="237"/>
      <c r="G10" s="237"/>
      <c r="H10" s="237"/>
      <c r="I10" s="234"/>
      <c r="J10" s="234"/>
      <c r="K10" s="234"/>
      <c r="L10" s="234"/>
      <c r="M10" s="234"/>
      <c r="N10" s="234"/>
      <c r="O10" s="234"/>
      <c r="P10" s="234"/>
      <c r="Q10" s="234"/>
      <c r="R10" s="234"/>
      <c r="S10" s="234"/>
      <c r="T10" s="234"/>
      <c r="U10" s="234"/>
      <c r="V10" s="234"/>
    </row>
    <row r="11" spans="1:22" s="229"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229" customFormat="1" ht="18.75" x14ac:dyDescent="0.2">
      <c r="A12" s="340" t="s">
        <v>596</v>
      </c>
      <c r="B12" s="340"/>
      <c r="C12" s="340"/>
      <c r="D12" s="236"/>
      <c r="E12" s="236"/>
      <c r="F12" s="236"/>
      <c r="G12" s="236"/>
      <c r="H12" s="236"/>
      <c r="I12" s="234"/>
      <c r="J12" s="234"/>
      <c r="K12" s="234"/>
      <c r="L12" s="234"/>
      <c r="M12" s="234"/>
      <c r="N12" s="234"/>
      <c r="O12" s="234"/>
      <c r="P12" s="234"/>
      <c r="Q12" s="234"/>
      <c r="R12" s="234"/>
      <c r="S12" s="234"/>
      <c r="T12" s="234"/>
      <c r="U12" s="234"/>
      <c r="V12" s="234"/>
    </row>
    <row r="13" spans="1:22" s="229" customFormat="1" ht="18.75" x14ac:dyDescent="0.2">
      <c r="A13" s="338" t="s">
        <v>8</v>
      </c>
      <c r="B13" s="338"/>
      <c r="C13" s="338"/>
      <c r="D13" s="237"/>
      <c r="E13" s="237"/>
      <c r="F13" s="237"/>
      <c r="G13" s="237"/>
      <c r="H13" s="237"/>
      <c r="I13" s="234"/>
      <c r="J13" s="234"/>
      <c r="K13" s="234"/>
      <c r="L13" s="234"/>
      <c r="M13" s="234"/>
      <c r="N13" s="234"/>
      <c r="O13" s="234"/>
      <c r="P13" s="234"/>
      <c r="Q13" s="234"/>
      <c r="R13" s="234"/>
      <c r="S13" s="234"/>
      <c r="T13" s="234"/>
      <c r="U13" s="234"/>
      <c r="V13" s="234"/>
    </row>
    <row r="14" spans="1:22" s="239" customFormat="1" ht="18.75"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row>
    <row r="15" spans="1:22" s="240" customFormat="1" ht="34.5" customHeight="1" x14ac:dyDescent="0.2">
      <c r="A15" s="343" t="s">
        <v>595</v>
      </c>
      <c r="B15" s="343"/>
      <c r="C15" s="343"/>
      <c r="D15" s="236"/>
      <c r="E15" s="236"/>
      <c r="F15" s="236"/>
      <c r="G15" s="236"/>
      <c r="H15" s="236"/>
      <c r="I15" s="236"/>
      <c r="J15" s="236"/>
      <c r="K15" s="236"/>
      <c r="L15" s="236"/>
      <c r="M15" s="236"/>
      <c r="N15" s="236"/>
      <c r="O15" s="236"/>
      <c r="P15" s="236"/>
      <c r="Q15" s="236"/>
      <c r="R15" s="236"/>
      <c r="S15" s="236"/>
      <c r="T15" s="236"/>
      <c r="U15" s="236"/>
      <c r="V15" s="236"/>
    </row>
    <row r="16" spans="1:22" s="240" customFormat="1" ht="15.75" x14ac:dyDescent="0.2">
      <c r="A16" s="338" t="s">
        <v>7</v>
      </c>
      <c r="B16" s="338"/>
      <c r="C16" s="338"/>
      <c r="D16" s="237"/>
      <c r="E16" s="237"/>
      <c r="F16" s="237"/>
      <c r="G16" s="237"/>
      <c r="H16" s="237"/>
      <c r="I16" s="237"/>
      <c r="J16" s="237"/>
      <c r="K16" s="237"/>
      <c r="L16" s="237"/>
      <c r="M16" s="237"/>
      <c r="N16" s="237"/>
      <c r="O16" s="237"/>
      <c r="P16" s="237"/>
      <c r="Q16" s="237"/>
      <c r="R16" s="237"/>
      <c r="S16" s="237"/>
      <c r="T16" s="237"/>
      <c r="U16" s="237"/>
      <c r="V16" s="237"/>
    </row>
    <row r="17" spans="1:22" s="240" customFormat="1" ht="18.75" x14ac:dyDescent="0.2">
      <c r="A17" s="241"/>
      <c r="B17" s="241"/>
      <c r="C17" s="241"/>
      <c r="D17" s="241"/>
      <c r="E17" s="241"/>
      <c r="F17" s="241"/>
      <c r="G17" s="241"/>
      <c r="H17" s="241"/>
      <c r="I17" s="241"/>
      <c r="J17" s="241"/>
      <c r="K17" s="241"/>
      <c r="L17" s="241"/>
      <c r="M17" s="241"/>
      <c r="N17" s="241"/>
      <c r="O17" s="241"/>
      <c r="P17" s="241"/>
      <c r="Q17" s="241"/>
      <c r="R17" s="241"/>
      <c r="S17" s="241"/>
    </row>
    <row r="18" spans="1:22" s="240" customFormat="1" ht="18.75" x14ac:dyDescent="0.2">
      <c r="A18" s="339" t="s">
        <v>520</v>
      </c>
      <c r="B18" s="340"/>
      <c r="C18" s="340"/>
      <c r="D18" s="242"/>
      <c r="E18" s="242"/>
      <c r="F18" s="242"/>
      <c r="G18" s="242"/>
      <c r="H18" s="242"/>
      <c r="I18" s="242"/>
      <c r="J18" s="242"/>
      <c r="K18" s="242"/>
      <c r="L18" s="242"/>
      <c r="M18" s="242"/>
      <c r="N18" s="242"/>
      <c r="O18" s="242"/>
      <c r="P18" s="242"/>
      <c r="Q18" s="242"/>
      <c r="R18" s="242"/>
      <c r="S18" s="242"/>
      <c r="T18" s="242"/>
      <c r="U18" s="242"/>
      <c r="V18" s="242"/>
    </row>
    <row r="19" spans="1:22" s="240" customFormat="1" ht="18.75" x14ac:dyDescent="0.2">
      <c r="A19" s="237"/>
      <c r="B19" s="237"/>
      <c r="C19" s="237"/>
      <c r="D19" s="237"/>
      <c r="E19" s="237"/>
      <c r="F19" s="237"/>
      <c r="G19" s="237"/>
      <c r="H19" s="237"/>
      <c r="I19" s="241"/>
      <c r="J19" s="241"/>
      <c r="K19" s="241"/>
      <c r="L19" s="241"/>
      <c r="M19" s="241"/>
      <c r="N19" s="241"/>
      <c r="O19" s="241"/>
      <c r="P19" s="241"/>
      <c r="Q19" s="241"/>
      <c r="R19" s="241"/>
      <c r="S19" s="241"/>
    </row>
    <row r="20" spans="1:22" s="240" customFormat="1" ht="31.5" x14ac:dyDescent="0.2">
      <c r="A20" s="243" t="s">
        <v>6</v>
      </c>
      <c r="B20" s="244" t="s">
        <v>68</v>
      </c>
      <c r="C20" s="245" t="s">
        <v>67</v>
      </c>
      <c r="D20" s="246"/>
      <c r="E20" s="246"/>
      <c r="F20" s="246"/>
      <c r="G20" s="246"/>
      <c r="H20" s="246"/>
      <c r="I20" s="238"/>
      <c r="J20" s="238"/>
      <c r="K20" s="238"/>
      <c r="L20" s="238"/>
      <c r="M20" s="238"/>
      <c r="N20" s="238"/>
      <c r="O20" s="238"/>
      <c r="P20" s="238"/>
      <c r="Q20" s="238"/>
      <c r="R20" s="238"/>
      <c r="S20" s="238"/>
      <c r="T20" s="247"/>
      <c r="U20" s="247"/>
      <c r="V20" s="247"/>
    </row>
    <row r="21" spans="1:22" s="240" customFormat="1" ht="18.75" x14ac:dyDescent="0.2">
      <c r="A21" s="245">
        <v>1</v>
      </c>
      <c r="B21" s="244">
        <v>2</v>
      </c>
      <c r="C21" s="245">
        <v>3</v>
      </c>
      <c r="D21" s="246"/>
      <c r="E21" s="246"/>
      <c r="F21" s="246"/>
      <c r="G21" s="246"/>
      <c r="H21" s="246"/>
      <c r="I21" s="238"/>
      <c r="J21" s="238"/>
      <c r="K21" s="238"/>
      <c r="L21" s="238"/>
      <c r="M21" s="238"/>
      <c r="N21" s="238"/>
      <c r="O21" s="238"/>
      <c r="P21" s="238"/>
      <c r="Q21" s="238"/>
      <c r="R21" s="238"/>
      <c r="S21" s="238"/>
      <c r="T21" s="247"/>
      <c r="U21" s="247"/>
      <c r="V21" s="247"/>
    </row>
    <row r="22" spans="1:22" s="240" customFormat="1" ht="31.5" x14ac:dyDescent="0.2">
      <c r="A22" s="248" t="s">
        <v>66</v>
      </c>
      <c r="B22" s="249" t="s">
        <v>353</v>
      </c>
      <c r="C22" s="245" t="s">
        <v>556</v>
      </c>
      <c r="D22" s="246"/>
      <c r="E22" s="246"/>
      <c r="F22" s="246"/>
      <c r="G22" s="246"/>
      <c r="H22" s="246"/>
      <c r="I22" s="238"/>
      <c r="J22" s="238"/>
      <c r="K22" s="238"/>
      <c r="L22" s="238"/>
      <c r="M22" s="238"/>
      <c r="N22" s="238"/>
      <c r="O22" s="238"/>
      <c r="P22" s="238"/>
      <c r="Q22" s="238"/>
      <c r="R22" s="238"/>
      <c r="S22" s="238"/>
      <c r="T22" s="247"/>
      <c r="U22" s="247"/>
      <c r="V22" s="247"/>
    </row>
    <row r="23" spans="1:22" s="240" customFormat="1" ht="47.25" x14ac:dyDescent="0.2">
      <c r="A23" s="248" t="s">
        <v>64</v>
      </c>
      <c r="B23" s="250" t="s">
        <v>65</v>
      </c>
      <c r="C23" s="245" t="s">
        <v>582</v>
      </c>
      <c r="D23" s="246"/>
      <c r="E23" s="246"/>
      <c r="F23" s="246"/>
      <c r="G23" s="246"/>
      <c r="H23" s="246"/>
      <c r="I23" s="238"/>
      <c r="J23" s="238"/>
      <c r="K23" s="238"/>
      <c r="L23" s="238"/>
      <c r="M23" s="238"/>
      <c r="N23" s="238"/>
      <c r="O23" s="238"/>
      <c r="P23" s="238"/>
      <c r="Q23" s="238"/>
      <c r="R23" s="238"/>
      <c r="S23" s="238"/>
      <c r="T23" s="247"/>
      <c r="U23" s="247"/>
      <c r="V23" s="247"/>
    </row>
    <row r="24" spans="1:22" s="240" customFormat="1" ht="18.75" x14ac:dyDescent="0.2">
      <c r="A24" s="334"/>
      <c r="B24" s="335"/>
      <c r="C24" s="336"/>
      <c r="D24" s="246"/>
      <c r="E24" s="246"/>
      <c r="F24" s="246"/>
      <c r="G24" s="246"/>
      <c r="H24" s="246"/>
      <c r="I24" s="238"/>
      <c r="J24" s="238"/>
      <c r="K24" s="238"/>
      <c r="L24" s="238"/>
      <c r="M24" s="238"/>
      <c r="N24" s="238"/>
      <c r="O24" s="238"/>
      <c r="P24" s="238"/>
      <c r="Q24" s="238"/>
      <c r="R24" s="238"/>
      <c r="S24" s="238"/>
      <c r="T24" s="247"/>
      <c r="U24" s="247"/>
      <c r="V24" s="247"/>
    </row>
    <row r="25" spans="1:22" s="240" customFormat="1" ht="47.25" x14ac:dyDescent="0.2">
      <c r="A25" s="248" t="s">
        <v>63</v>
      </c>
      <c r="B25" s="251" t="s">
        <v>468</v>
      </c>
      <c r="C25" s="243" t="s">
        <v>579</v>
      </c>
      <c r="D25" s="246"/>
      <c r="E25" s="246"/>
      <c r="F25" s="246"/>
      <c r="G25" s="246"/>
      <c r="H25" s="238"/>
      <c r="I25" s="238"/>
      <c r="J25" s="238"/>
      <c r="K25" s="238"/>
      <c r="L25" s="238"/>
      <c r="M25" s="238"/>
      <c r="N25" s="238"/>
      <c r="O25" s="238"/>
      <c r="P25" s="238"/>
      <c r="Q25" s="238"/>
      <c r="R25" s="238"/>
      <c r="S25" s="247"/>
      <c r="T25" s="247"/>
      <c r="U25" s="247"/>
      <c r="V25" s="247"/>
    </row>
    <row r="26" spans="1:22" s="240" customFormat="1" ht="31.5" x14ac:dyDescent="0.2">
      <c r="A26" s="248" t="s">
        <v>62</v>
      </c>
      <c r="B26" s="251" t="s">
        <v>76</v>
      </c>
      <c r="C26" s="243" t="s">
        <v>558</v>
      </c>
      <c r="D26" s="246"/>
      <c r="E26" s="246"/>
      <c r="F26" s="246"/>
      <c r="G26" s="246"/>
      <c r="H26" s="238"/>
      <c r="I26" s="238"/>
      <c r="J26" s="238"/>
      <c r="K26" s="238"/>
      <c r="L26" s="238"/>
      <c r="M26" s="238"/>
      <c r="N26" s="238"/>
      <c r="O26" s="238"/>
      <c r="P26" s="238"/>
      <c r="Q26" s="238"/>
      <c r="R26" s="238"/>
      <c r="S26" s="247"/>
      <c r="T26" s="247"/>
      <c r="U26" s="247"/>
      <c r="V26" s="247"/>
    </row>
    <row r="27" spans="1:22" s="240" customFormat="1" ht="47.25" x14ac:dyDescent="0.2">
      <c r="A27" s="248" t="s">
        <v>60</v>
      </c>
      <c r="B27" s="251" t="s">
        <v>75</v>
      </c>
      <c r="C27" s="243" t="s">
        <v>583</v>
      </c>
      <c r="D27" s="246"/>
      <c r="E27" s="246"/>
      <c r="F27" s="246"/>
      <c r="G27" s="246"/>
      <c r="H27" s="238"/>
      <c r="I27" s="238"/>
      <c r="J27" s="238"/>
      <c r="K27" s="238"/>
      <c r="L27" s="238"/>
      <c r="M27" s="238"/>
      <c r="N27" s="238"/>
      <c r="O27" s="238"/>
      <c r="P27" s="238"/>
      <c r="Q27" s="238"/>
      <c r="R27" s="238"/>
      <c r="S27" s="247"/>
      <c r="T27" s="247"/>
      <c r="U27" s="247"/>
      <c r="V27" s="247"/>
    </row>
    <row r="28" spans="1:22" s="240" customFormat="1" ht="18.75" x14ac:dyDescent="0.2">
      <c r="A28" s="248" t="s">
        <v>59</v>
      </c>
      <c r="B28" s="251" t="s">
        <v>469</v>
      </c>
      <c r="C28" s="243" t="s">
        <v>536</v>
      </c>
      <c r="D28" s="246"/>
      <c r="E28" s="246"/>
      <c r="F28" s="246"/>
      <c r="G28" s="246"/>
      <c r="H28" s="238"/>
      <c r="I28" s="238"/>
      <c r="J28" s="238"/>
      <c r="K28" s="238"/>
      <c r="L28" s="238"/>
      <c r="M28" s="238"/>
      <c r="N28" s="238"/>
      <c r="O28" s="238"/>
      <c r="P28" s="238"/>
      <c r="Q28" s="238"/>
      <c r="R28" s="238"/>
      <c r="S28" s="247"/>
      <c r="T28" s="247"/>
      <c r="U28" s="247"/>
      <c r="V28" s="247"/>
    </row>
    <row r="29" spans="1:22" s="240" customFormat="1" ht="31.5" x14ac:dyDescent="0.2">
      <c r="A29" s="248" t="s">
        <v>57</v>
      </c>
      <c r="B29" s="251" t="s">
        <v>470</v>
      </c>
      <c r="C29" s="243" t="s">
        <v>536</v>
      </c>
      <c r="D29" s="246"/>
      <c r="E29" s="246"/>
      <c r="F29" s="246"/>
      <c r="G29" s="246"/>
      <c r="H29" s="238"/>
      <c r="I29" s="238"/>
      <c r="J29" s="238"/>
      <c r="K29" s="238"/>
      <c r="L29" s="238"/>
      <c r="M29" s="238"/>
      <c r="N29" s="238"/>
      <c r="O29" s="238"/>
      <c r="P29" s="238"/>
      <c r="Q29" s="238"/>
      <c r="R29" s="238"/>
      <c r="S29" s="247"/>
      <c r="T29" s="247"/>
      <c r="U29" s="247"/>
      <c r="V29" s="247"/>
    </row>
    <row r="30" spans="1:22" s="240" customFormat="1" ht="31.5" x14ac:dyDescent="0.2">
      <c r="A30" s="248" t="s">
        <v>55</v>
      </c>
      <c r="B30" s="251" t="s">
        <v>471</v>
      </c>
      <c r="C30" s="243" t="s">
        <v>536</v>
      </c>
      <c r="D30" s="246"/>
      <c r="E30" s="246"/>
      <c r="F30" s="246"/>
      <c r="G30" s="246"/>
      <c r="H30" s="238"/>
      <c r="I30" s="238"/>
      <c r="J30" s="238"/>
      <c r="K30" s="238"/>
      <c r="L30" s="238"/>
      <c r="M30" s="238"/>
      <c r="N30" s="238"/>
      <c r="O30" s="238"/>
      <c r="P30" s="238"/>
      <c r="Q30" s="238"/>
      <c r="R30" s="238"/>
      <c r="S30" s="247"/>
      <c r="T30" s="247"/>
      <c r="U30" s="247"/>
      <c r="V30" s="247"/>
    </row>
    <row r="31" spans="1:22" s="240" customFormat="1" ht="31.5" x14ac:dyDescent="0.2">
      <c r="A31" s="248" t="s">
        <v>74</v>
      </c>
      <c r="B31" s="251" t="s">
        <v>472</v>
      </c>
      <c r="C31" s="243" t="s">
        <v>581</v>
      </c>
      <c r="D31" s="246"/>
      <c r="E31" s="246"/>
      <c r="F31" s="246"/>
      <c r="G31" s="246"/>
      <c r="H31" s="238"/>
      <c r="I31" s="238"/>
      <c r="J31" s="238"/>
      <c r="K31" s="238"/>
      <c r="L31" s="238"/>
      <c r="M31" s="238"/>
      <c r="N31" s="238"/>
      <c r="O31" s="238"/>
      <c r="P31" s="238"/>
      <c r="Q31" s="238"/>
      <c r="R31" s="238"/>
      <c r="S31" s="247"/>
      <c r="T31" s="247"/>
      <c r="U31" s="247"/>
      <c r="V31" s="247"/>
    </row>
    <row r="32" spans="1:22" s="240" customFormat="1" ht="31.5" x14ac:dyDescent="0.2">
      <c r="A32" s="248" t="s">
        <v>72</v>
      </c>
      <c r="B32" s="251" t="s">
        <v>473</v>
      </c>
      <c r="C32" s="243" t="s">
        <v>536</v>
      </c>
      <c r="D32" s="246"/>
      <c r="E32" s="246"/>
      <c r="F32" s="246"/>
      <c r="G32" s="246"/>
      <c r="H32" s="238"/>
      <c r="I32" s="238"/>
      <c r="J32" s="238"/>
      <c r="K32" s="238"/>
      <c r="L32" s="238"/>
      <c r="M32" s="238"/>
      <c r="N32" s="238"/>
      <c r="O32" s="238"/>
      <c r="P32" s="238"/>
      <c r="Q32" s="238"/>
      <c r="R32" s="238"/>
      <c r="S32" s="247"/>
      <c r="T32" s="247"/>
      <c r="U32" s="247"/>
      <c r="V32" s="247"/>
    </row>
    <row r="33" spans="1:22" s="240" customFormat="1" ht="78.75" x14ac:dyDescent="0.2">
      <c r="A33" s="248" t="s">
        <v>71</v>
      </c>
      <c r="B33" s="251" t="s">
        <v>474</v>
      </c>
      <c r="C33" s="243" t="s">
        <v>584</v>
      </c>
      <c r="D33" s="246"/>
      <c r="E33" s="246"/>
      <c r="F33" s="246"/>
      <c r="G33" s="246"/>
      <c r="H33" s="238"/>
      <c r="I33" s="238"/>
      <c r="J33" s="238"/>
      <c r="K33" s="238"/>
      <c r="L33" s="238"/>
      <c r="M33" s="238"/>
      <c r="N33" s="238"/>
      <c r="O33" s="238"/>
      <c r="P33" s="238"/>
      <c r="Q33" s="238"/>
      <c r="R33" s="238"/>
      <c r="S33" s="247"/>
      <c r="T33" s="247"/>
      <c r="U33" s="247"/>
      <c r="V33" s="247"/>
    </row>
    <row r="34" spans="1:22" ht="94.5" x14ac:dyDescent="0.25">
      <c r="A34" s="248" t="s">
        <v>489</v>
      </c>
      <c r="B34" s="251" t="s">
        <v>475</v>
      </c>
      <c r="C34" s="243" t="s">
        <v>586</v>
      </c>
      <c r="D34" s="252"/>
      <c r="E34" s="252"/>
      <c r="F34" s="252"/>
      <c r="G34" s="252"/>
      <c r="H34" s="252"/>
      <c r="I34" s="252"/>
      <c r="J34" s="252"/>
      <c r="K34" s="252"/>
      <c r="L34" s="252"/>
      <c r="M34" s="252"/>
      <c r="N34" s="252"/>
      <c r="O34" s="252"/>
      <c r="P34" s="252"/>
      <c r="Q34" s="252"/>
      <c r="R34" s="252"/>
      <c r="S34" s="252"/>
      <c r="T34" s="252"/>
      <c r="U34" s="252"/>
      <c r="V34" s="252"/>
    </row>
    <row r="35" spans="1:22" ht="47.25" x14ac:dyDescent="0.25">
      <c r="A35" s="248" t="s">
        <v>478</v>
      </c>
      <c r="B35" s="251" t="s">
        <v>73</v>
      </c>
      <c r="C35" s="243" t="s">
        <v>536</v>
      </c>
      <c r="D35" s="252"/>
      <c r="E35" s="252"/>
      <c r="F35" s="252"/>
      <c r="G35" s="252"/>
      <c r="H35" s="252"/>
      <c r="I35" s="252"/>
      <c r="J35" s="252"/>
      <c r="K35" s="252"/>
      <c r="L35" s="252"/>
      <c r="M35" s="252"/>
      <c r="N35" s="252"/>
      <c r="O35" s="252"/>
      <c r="P35" s="252"/>
      <c r="Q35" s="252"/>
      <c r="R35" s="252"/>
      <c r="S35" s="252"/>
      <c r="T35" s="252"/>
      <c r="U35" s="252"/>
      <c r="V35" s="252"/>
    </row>
    <row r="36" spans="1:22" ht="31.5" x14ac:dyDescent="0.25">
      <c r="A36" s="248" t="s">
        <v>490</v>
      </c>
      <c r="B36" s="251" t="s">
        <v>476</v>
      </c>
      <c r="C36" s="243" t="s">
        <v>536</v>
      </c>
      <c r="D36" s="252"/>
      <c r="E36" s="252"/>
      <c r="F36" s="252"/>
      <c r="G36" s="252"/>
      <c r="H36" s="252"/>
      <c r="I36" s="252"/>
      <c r="J36" s="252"/>
      <c r="K36" s="252"/>
      <c r="L36" s="252"/>
      <c r="M36" s="252"/>
      <c r="N36" s="252"/>
      <c r="O36" s="252"/>
      <c r="P36" s="252"/>
      <c r="Q36" s="252"/>
      <c r="R36" s="252"/>
      <c r="S36" s="252"/>
      <c r="T36" s="252"/>
      <c r="U36" s="252"/>
      <c r="V36" s="252"/>
    </row>
    <row r="37" spans="1:22" ht="15.75" x14ac:dyDescent="0.25">
      <c r="A37" s="248" t="s">
        <v>479</v>
      </c>
      <c r="B37" s="251" t="s">
        <v>477</v>
      </c>
      <c r="C37" s="243" t="s">
        <v>581</v>
      </c>
      <c r="D37" s="252"/>
      <c r="E37" s="252"/>
      <c r="F37" s="252"/>
      <c r="G37" s="252"/>
      <c r="H37" s="252"/>
      <c r="I37" s="252"/>
      <c r="J37" s="252"/>
      <c r="K37" s="252"/>
      <c r="L37" s="252"/>
      <c r="M37" s="252"/>
      <c r="N37" s="252"/>
      <c r="O37" s="252"/>
      <c r="P37" s="252"/>
      <c r="Q37" s="252"/>
      <c r="R37" s="252"/>
      <c r="S37" s="252"/>
      <c r="T37" s="252"/>
      <c r="U37" s="252"/>
      <c r="V37" s="252"/>
    </row>
    <row r="38" spans="1:22" ht="15.75" x14ac:dyDescent="0.25">
      <c r="A38" s="248" t="s">
        <v>491</v>
      </c>
      <c r="B38" s="251" t="s">
        <v>237</v>
      </c>
      <c r="C38" s="243" t="s">
        <v>536</v>
      </c>
      <c r="D38" s="252"/>
      <c r="E38" s="252"/>
      <c r="F38" s="252"/>
      <c r="G38" s="252"/>
      <c r="H38" s="252"/>
      <c r="I38" s="252"/>
      <c r="J38" s="252"/>
      <c r="K38" s="252"/>
      <c r="L38" s="252"/>
      <c r="M38" s="252"/>
      <c r="N38" s="252"/>
      <c r="O38" s="252"/>
      <c r="P38" s="252"/>
      <c r="Q38" s="252"/>
      <c r="R38" s="252"/>
      <c r="S38" s="252"/>
      <c r="T38" s="252"/>
      <c r="U38" s="252"/>
      <c r="V38" s="252"/>
    </row>
    <row r="39" spans="1:22" ht="15.75" x14ac:dyDescent="0.25">
      <c r="A39" s="334"/>
      <c r="B39" s="335"/>
      <c r="C39" s="336"/>
      <c r="D39" s="252"/>
      <c r="E39" s="252"/>
      <c r="F39" s="252"/>
      <c r="G39" s="252"/>
      <c r="H39" s="252"/>
      <c r="I39" s="252"/>
      <c r="J39" s="252"/>
      <c r="K39" s="252"/>
      <c r="L39" s="252"/>
      <c r="M39" s="252"/>
      <c r="N39" s="252"/>
      <c r="O39" s="252"/>
      <c r="P39" s="252"/>
      <c r="Q39" s="252"/>
      <c r="R39" s="252"/>
      <c r="S39" s="252"/>
      <c r="T39" s="252"/>
      <c r="U39" s="252"/>
      <c r="V39" s="252"/>
    </row>
    <row r="40" spans="1:22" ht="66" customHeight="1" x14ac:dyDescent="0.25">
      <c r="A40" s="248" t="s">
        <v>480</v>
      </c>
      <c r="B40" s="251" t="s">
        <v>532</v>
      </c>
      <c r="C40" s="254" t="s">
        <v>585</v>
      </c>
      <c r="D40" s="252"/>
      <c r="E40" s="252"/>
      <c r="F40" s="252"/>
      <c r="G40" s="252"/>
      <c r="H40" s="252"/>
      <c r="I40" s="252"/>
      <c r="J40" s="252"/>
      <c r="K40" s="252"/>
      <c r="L40" s="252"/>
      <c r="M40" s="252"/>
      <c r="N40" s="252"/>
      <c r="O40" s="252"/>
      <c r="P40" s="252"/>
      <c r="Q40" s="252"/>
      <c r="R40" s="252"/>
      <c r="S40" s="252"/>
      <c r="T40" s="252"/>
      <c r="U40" s="252"/>
      <c r="V40" s="252"/>
    </row>
    <row r="41" spans="1:22" ht="94.5" x14ac:dyDescent="0.25">
      <c r="A41" s="248" t="s">
        <v>492</v>
      </c>
      <c r="B41" s="251" t="s">
        <v>515</v>
      </c>
      <c r="C41" s="255" t="s">
        <v>552</v>
      </c>
      <c r="D41" s="252"/>
      <c r="E41" s="252"/>
      <c r="F41" s="252"/>
      <c r="G41" s="252"/>
      <c r="H41" s="252"/>
      <c r="I41" s="252"/>
      <c r="J41" s="252"/>
      <c r="K41" s="252"/>
      <c r="L41" s="252"/>
      <c r="M41" s="252"/>
      <c r="N41" s="252"/>
      <c r="O41" s="252"/>
      <c r="P41" s="252"/>
      <c r="Q41" s="252"/>
      <c r="R41" s="252"/>
      <c r="S41" s="252"/>
      <c r="T41" s="252"/>
      <c r="U41" s="252"/>
      <c r="V41" s="252"/>
    </row>
    <row r="42" spans="1:22" ht="63" x14ac:dyDescent="0.25">
      <c r="A42" s="248" t="s">
        <v>481</v>
      </c>
      <c r="B42" s="251" t="s">
        <v>529</v>
      </c>
      <c r="C42" s="255" t="s">
        <v>552</v>
      </c>
      <c r="D42" s="252"/>
      <c r="E42" s="252"/>
      <c r="F42" s="252"/>
      <c r="G42" s="252"/>
      <c r="H42" s="252"/>
      <c r="I42" s="252"/>
      <c r="J42" s="252"/>
      <c r="K42" s="252"/>
      <c r="L42" s="252"/>
      <c r="M42" s="252"/>
      <c r="N42" s="252"/>
      <c r="O42" s="252"/>
      <c r="P42" s="252"/>
      <c r="Q42" s="252"/>
      <c r="R42" s="252"/>
      <c r="S42" s="252"/>
      <c r="T42" s="252"/>
      <c r="U42" s="252"/>
      <c r="V42" s="252"/>
    </row>
    <row r="43" spans="1:22" ht="173.25" x14ac:dyDescent="0.25">
      <c r="A43" s="248" t="s">
        <v>495</v>
      </c>
      <c r="B43" s="251" t="s">
        <v>496</v>
      </c>
      <c r="C43" s="255" t="s">
        <v>552</v>
      </c>
      <c r="D43" s="252"/>
      <c r="E43" s="252"/>
      <c r="F43" s="252"/>
      <c r="G43" s="252"/>
      <c r="H43" s="252"/>
      <c r="I43" s="252"/>
      <c r="J43" s="252"/>
      <c r="K43" s="252"/>
      <c r="L43" s="252"/>
      <c r="M43" s="252"/>
      <c r="N43" s="252"/>
      <c r="O43" s="252"/>
      <c r="P43" s="252"/>
      <c r="Q43" s="252"/>
      <c r="R43" s="252"/>
      <c r="S43" s="252"/>
      <c r="T43" s="252"/>
      <c r="U43" s="252"/>
      <c r="V43" s="252"/>
    </row>
    <row r="44" spans="1:22" ht="94.5" x14ac:dyDescent="0.25">
      <c r="A44" s="248" t="s">
        <v>482</v>
      </c>
      <c r="B44" s="251" t="s">
        <v>521</v>
      </c>
      <c r="C44" s="255" t="s">
        <v>552</v>
      </c>
      <c r="D44" s="252"/>
      <c r="E44" s="252"/>
      <c r="F44" s="252"/>
      <c r="G44" s="252"/>
      <c r="H44" s="252"/>
      <c r="I44" s="252"/>
      <c r="J44" s="252"/>
      <c r="K44" s="252"/>
      <c r="L44" s="252"/>
      <c r="M44" s="252"/>
      <c r="N44" s="252"/>
      <c r="O44" s="252"/>
      <c r="P44" s="252"/>
      <c r="Q44" s="252"/>
      <c r="R44" s="252"/>
      <c r="S44" s="252"/>
      <c r="T44" s="252"/>
      <c r="U44" s="252"/>
      <c r="V44" s="252"/>
    </row>
    <row r="45" spans="1:22" ht="78.75" x14ac:dyDescent="0.25">
      <c r="A45" s="248" t="s">
        <v>516</v>
      </c>
      <c r="B45" s="251" t="s">
        <v>522</v>
      </c>
      <c r="C45" s="255" t="s">
        <v>552</v>
      </c>
      <c r="D45" s="252"/>
      <c r="E45" s="252"/>
      <c r="F45" s="252"/>
      <c r="G45" s="252"/>
      <c r="H45" s="252"/>
      <c r="I45" s="252"/>
      <c r="J45" s="252"/>
      <c r="K45" s="252"/>
      <c r="L45" s="252"/>
      <c r="M45" s="252"/>
      <c r="N45" s="252"/>
      <c r="O45" s="252"/>
      <c r="P45" s="252"/>
      <c r="Q45" s="252"/>
      <c r="R45" s="252"/>
      <c r="S45" s="252"/>
      <c r="T45" s="252"/>
      <c r="U45" s="252"/>
      <c r="V45" s="252"/>
    </row>
    <row r="46" spans="1:22" ht="94.5" x14ac:dyDescent="0.25">
      <c r="A46" s="248" t="s">
        <v>483</v>
      </c>
      <c r="B46" s="251" t="s">
        <v>523</v>
      </c>
      <c r="C46" s="255" t="s">
        <v>552</v>
      </c>
      <c r="D46" s="252"/>
      <c r="E46" s="252"/>
      <c r="F46" s="252"/>
      <c r="G46" s="252"/>
      <c r="H46" s="252"/>
      <c r="I46" s="252"/>
      <c r="J46" s="252"/>
      <c r="K46" s="252"/>
      <c r="L46" s="252"/>
      <c r="M46" s="252"/>
      <c r="N46" s="252"/>
      <c r="O46" s="252"/>
      <c r="P46" s="252"/>
      <c r="Q46" s="252"/>
      <c r="R46" s="252"/>
      <c r="S46" s="252"/>
      <c r="T46" s="252"/>
      <c r="U46" s="252"/>
      <c r="V46" s="252"/>
    </row>
    <row r="47" spans="1:22" ht="15.75" x14ac:dyDescent="0.25">
      <c r="A47" s="334"/>
      <c r="B47" s="335"/>
      <c r="C47" s="336"/>
      <c r="D47" s="252"/>
      <c r="E47" s="252"/>
      <c r="F47" s="252"/>
      <c r="G47" s="252"/>
      <c r="H47" s="252"/>
      <c r="I47" s="252"/>
      <c r="J47" s="252"/>
      <c r="K47" s="252"/>
      <c r="L47" s="252"/>
      <c r="M47" s="252"/>
      <c r="N47" s="252"/>
      <c r="O47" s="252"/>
      <c r="P47" s="252"/>
      <c r="Q47" s="252"/>
      <c r="R47" s="252"/>
      <c r="S47" s="252"/>
      <c r="T47" s="252"/>
      <c r="U47" s="252"/>
      <c r="V47" s="252"/>
    </row>
    <row r="48" spans="1:22" ht="47.25" x14ac:dyDescent="0.25">
      <c r="A48" s="248" t="s">
        <v>517</v>
      </c>
      <c r="B48" s="251" t="s">
        <v>530</v>
      </c>
      <c r="C48" s="256">
        <f>'6.2. Паспорт фин осв ввод'!D24</f>
        <v>49.250000506170998</v>
      </c>
      <c r="D48" s="252"/>
      <c r="E48" s="252"/>
      <c r="F48" s="252"/>
      <c r="G48" s="252"/>
      <c r="H48" s="252"/>
      <c r="I48" s="252"/>
      <c r="J48" s="252"/>
      <c r="K48" s="252"/>
      <c r="L48" s="252"/>
      <c r="M48" s="252"/>
      <c r="N48" s="252"/>
      <c r="O48" s="252"/>
      <c r="P48" s="252"/>
      <c r="Q48" s="252"/>
      <c r="R48" s="252"/>
      <c r="S48" s="252"/>
      <c r="T48" s="252"/>
      <c r="U48" s="252"/>
      <c r="V48" s="252"/>
    </row>
    <row r="49" spans="1:22" ht="47.25" x14ac:dyDescent="0.25">
      <c r="A49" s="248" t="s">
        <v>484</v>
      </c>
      <c r="B49" s="251" t="s">
        <v>531</v>
      </c>
      <c r="C49" s="256">
        <f>'6.2. Паспорт фин осв ввод'!D30</f>
        <v>41.041667088475897</v>
      </c>
      <c r="D49" s="252"/>
      <c r="E49" s="252"/>
      <c r="F49" s="252"/>
      <c r="G49" s="252"/>
      <c r="H49" s="252"/>
      <c r="I49" s="252"/>
      <c r="J49" s="252"/>
      <c r="K49" s="252"/>
      <c r="L49" s="252"/>
      <c r="M49" s="252"/>
      <c r="N49" s="252"/>
      <c r="O49" s="252"/>
      <c r="P49" s="252"/>
      <c r="Q49" s="252"/>
      <c r="R49" s="252"/>
      <c r="S49" s="252"/>
      <c r="T49" s="252"/>
      <c r="U49" s="252"/>
      <c r="V49" s="252"/>
    </row>
    <row r="50" spans="1:22"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row>
    <row r="53" spans="1:22"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row>
    <row r="54" spans="1:22"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row>
    <row r="55" spans="1:22"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row>
    <row r="56" spans="1:22"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row>
    <row r="57" spans="1:22"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row>
    <row r="58" spans="1:22"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row>
    <row r="59" spans="1:22"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row>
    <row r="60" spans="1:22"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row>
    <row r="61" spans="1:22"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row>
    <row r="62" spans="1:22"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row>
    <row r="63" spans="1:22"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row>
    <row r="64" spans="1:22"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row>
    <row r="65" spans="1:22"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row>
    <row r="66" spans="1:22"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row>
    <row r="67" spans="1:22"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row>
    <row r="68" spans="1:22"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row>
    <row r="69" spans="1:22"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row>
    <row r="70" spans="1:22"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row>
    <row r="71" spans="1:22"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row>
    <row r="72" spans="1:22"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row>
    <row r="73" spans="1:22"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row>
    <row r="74" spans="1:22"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row>
    <row r="75" spans="1:22"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row>
    <row r="76" spans="1:22"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row>
    <row r="77" spans="1:22"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row>
    <row r="78" spans="1:22"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row>
    <row r="79" spans="1:22"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row>
    <row r="80" spans="1:22"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row>
    <row r="81" spans="1:22"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row>
    <row r="82" spans="1:22"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row>
    <row r="83" spans="1:22"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row>
    <row r="84" spans="1:22"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row>
    <row r="85" spans="1:22"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row>
    <row r="86" spans="1:22"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row>
    <row r="87" spans="1:22"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row>
    <row r="88" spans="1:22"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row>
    <row r="89" spans="1:22"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row>
    <row r="90" spans="1:22"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row>
    <row r="91" spans="1:22"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row>
    <row r="92" spans="1:22"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row>
    <row r="93" spans="1:22"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row>
    <row r="94" spans="1:22"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row>
    <row r="95" spans="1:22"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row>
    <row r="96" spans="1:22"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row>
    <row r="97" spans="1:22"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row>
    <row r="98" spans="1:22"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row>
    <row r="99" spans="1:22"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row>
    <row r="100" spans="1:22"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row>
    <row r="101" spans="1:22"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row>
    <row r="102" spans="1:22"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row>
    <row r="103" spans="1:22"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row>
    <row r="104" spans="1:22"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row>
    <row r="105" spans="1:22"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row>
    <row r="106" spans="1:22"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row>
    <row r="107" spans="1:22"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row>
    <row r="108" spans="1:22"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row>
    <row r="109" spans="1:22"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row>
    <row r="110" spans="1:22"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row>
    <row r="111" spans="1:22"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row>
    <row r="112" spans="1:22"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row>
    <row r="113" spans="1:22"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row>
    <row r="114" spans="1:22"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row>
    <row r="115" spans="1:22"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row>
    <row r="116" spans="1:22"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row>
    <row r="117" spans="1:22"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row>
    <row r="118" spans="1:22"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row>
    <row r="119" spans="1:22"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row>
    <row r="120" spans="1:22"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row>
    <row r="121" spans="1:22"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row>
    <row r="122" spans="1:22"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row>
    <row r="123" spans="1:22"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row>
    <row r="124" spans="1:22"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row>
    <row r="125" spans="1:22"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row>
    <row r="126" spans="1:22"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row>
    <row r="127" spans="1:22"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row>
    <row r="128" spans="1:22"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row>
    <row r="129" spans="1:22"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row>
    <row r="130" spans="1:22"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row>
    <row r="131" spans="1:22"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row>
    <row r="132" spans="1:22"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row>
    <row r="133" spans="1:22"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row>
    <row r="134" spans="1:22"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row>
    <row r="135" spans="1:22"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row>
    <row r="136" spans="1:22"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row>
    <row r="137" spans="1:22"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row>
    <row r="138" spans="1:22"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row>
    <row r="139" spans="1:22"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row>
    <row r="140" spans="1:22"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row>
    <row r="141" spans="1:22"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row>
    <row r="142" spans="1:22"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row>
    <row r="143" spans="1:22"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row>
    <row r="144" spans="1:22"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row>
    <row r="145" spans="1:22"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row>
    <row r="146" spans="1:22"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row>
    <row r="147" spans="1:22"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row>
    <row r="148" spans="1:22"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row>
    <row r="149" spans="1:22"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row>
    <row r="150" spans="1:22"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row>
    <row r="151" spans="1:22"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row>
    <row r="152" spans="1:22"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row>
    <row r="153" spans="1:22"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row>
    <row r="154" spans="1:22"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row>
    <row r="155" spans="1:22"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row>
    <row r="156" spans="1:22"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row>
    <row r="157" spans="1:22"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row>
    <row r="158" spans="1:22"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row>
    <row r="159" spans="1:22"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row>
    <row r="160" spans="1:22"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row>
    <row r="161" spans="1:22"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row>
    <row r="162" spans="1:22"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row>
    <row r="163" spans="1:22"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row>
    <row r="164" spans="1:22"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row>
    <row r="165" spans="1:22"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row>
    <row r="166" spans="1:22"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row>
    <row r="167" spans="1:22"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row>
    <row r="168" spans="1:22"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row>
    <row r="169" spans="1:22"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row>
    <row r="170" spans="1:22"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row>
    <row r="171" spans="1:22"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row>
    <row r="172" spans="1:22"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row>
    <row r="173" spans="1:22"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row>
    <row r="174" spans="1:22"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row>
    <row r="175" spans="1:22"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row>
    <row r="176" spans="1:22"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row>
    <row r="177" spans="1:22"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row>
    <row r="178" spans="1:22"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row>
    <row r="179" spans="1:22"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row>
    <row r="180" spans="1:22"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row>
    <row r="181" spans="1:22"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row>
    <row r="182" spans="1:22"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row>
    <row r="183" spans="1:22"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row>
    <row r="184" spans="1:22"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row>
    <row r="185" spans="1:22"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row>
    <row r="186" spans="1:22"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row>
    <row r="187" spans="1:22"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row>
    <row r="188" spans="1:22"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row>
    <row r="189" spans="1:22"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row>
    <row r="190" spans="1:22"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row>
    <row r="191" spans="1:22"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row>
    <row r="192" spans="1:22"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row>
    <row r="193" spans="1:22"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row>
    <row r="194" spans="1:22"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row>
    <row r="195" spans="1:22"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row>
    <row r="196" spans="1:22"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row>
    <row r="197" spans="1:22"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row>
    <row r="198" spans="1:22"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row>
    <row r="199" spans="1:22"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row>
    <row r="200" spans="1:22"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row>
    <row r="201" spans="1:22"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row>
    <row r="202" spans="1:22"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row>
    <row r="203" spans="1:22"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row>
    <row r="204" spans="1:22"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row>
    <row r="205" spans="1:22"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row>
    <row r="206" spans="1:22"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row>
    <row r="207" spans="1:22"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row>
    <row r="208" spans="1:22"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row>
    <row r="209" spans="1:22"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row>
    <row r="210" spans="1:22"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row>
    <row r="211" spans="1:22"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row>
    <row r="212" spans="1:22"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row>
    <row r="213" spans="1:22"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row>
    <row r="214" spans="1:22"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row>
    <row r="215" spans="1:22"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row>
    <row r="216" spans="1:22"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row>
    <row r="217" spans="1:22"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row>
    <row r="218" spans="1:22"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row>
    <row r="219" spans="1:22"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row>
    <row r="220" spans="1:22"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row>
    <row r="221" spans="1:22"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row>
    <row r="222" spans="1:22"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row>
    <row r="223" spans="1:22"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row>
    <row r="224" spans="1:22"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row>
    <row r="225" spans="1:22"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row>
    <row r="226" spans="1:22"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row>
    <row r="227" spans="1:22"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row>
    <row r="228" spans="1:22"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row>
    <row r="229" spans="1:22"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row>
    <row r="230" spans="1:22"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row>
    <row r="231" spans="1:22"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row>
    <row r="232" spans="1:22"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row>
    <row r="233" spans="1:22"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row>
    <row r="234" spans="1:22"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row>
    <row r="235" spans="1:22"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row>
    <row r="236" spans="1:22"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row>
    <row r="237" spans="1:22"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row>
    <row r="238" spans="1:22"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row>
    <row r="239" spans="1:22"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row>
    <row r="240" spans="1:22"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row>
    <row r="241" spans="1:22"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row>
    <row r="242" spans="1:22"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row>
    <row r="243" spans="1:22"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row>
    <row r="244" spans="1:22"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row>
    <row r="245" spans="1:22"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row>
    <row r="246" spans="1:22"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row>
    <row r="247" spans="1:22"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row>
    <row r="248" spans="1:22"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row>
    <row r="249" spans="1:22"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row>
    <row r="250" spans="1:22"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row>
    <row r="251" spans="1:22"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row>
    <row r="252" spans="1:22"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row>
    <row r="253" spans="1:22"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row>
    <row r="254" spans="1:22"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row>
    <row r="255" spans="1:22"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row>
    <row r="256" spans="1:22"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row>
    <row r="257" spans="1:22"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row>
    <row r="258" spans="1:22"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row>
    <row r="259" spans="1:22"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row>
    <row r="260" spans="1:22"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row>
    <row r="261" spans="1:22"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row>
    <row r="262" spans="1:22"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row>
    <row r="263" spans="1:22"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row>
    <row r="264" spans="1:22"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row>
    <row r="265" spans="1:22"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row>
    <row r="266" spans="1:22"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row>
    <row r="267" spans="1:22"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row>
    <row r="268" spans="1:22"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row>
    <row r="269" spans="1:22"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row>
    <row r="270" spans="1:22"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row>
    <row r="271" spans="1:22"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row>
    <row r="272" spans="1:22"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row>
    <row r="273" spans="1:22"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row>
    <row r="274" spans="1:22"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row>
    <row r="275" spans="1:22"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row>
    <row r="276" spans="1:22"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row>
    <row r="277" spans="1:22"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row>
    <row r="278" spans="1:22"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row>
    <row r="279" spans="1:22"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row>
    <row r="280" spans="1:22"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row>
    <row r="281" spans="1:22"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row>
    <row r="282" spans="1:22"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row>
    <row r="283" spans="1:22"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row>
    <row r="284" spans="1:22"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row>
    <row r="285" spans="1:22"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row>
    <row r="286" spans="1:22"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row>
    <row r="287" spans="1:22"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row>
    <row r="288" spans="1:22"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row>
    <row r="289" spans="1:22"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row>
    <row r="290" spans="1:22"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row>
    <row r="291" spans="1:22"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row>
    <row r="292" spans="1:22"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row>
    <row r="293" spans="1:22"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row>
    <row r="294" spans="1:22"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row>
    <row r="295" spans="1:22"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row>
    <row r="296" spans="1:22"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row>
    <row r="297" spans="1:22"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row>
    <row r="298" spans="1:22"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row>
    <row r="299" spans="1:22"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row>
    <row r="300" spans="1:22"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row>
    <row r="301" spans="1:22"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row>
    <row r="302" spans="1:22"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row>
    <row r="303" spans="1:22"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row>
    <row r="304" spans="1:22"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row>
    <row r="305" spans="1:22"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row>
    <row r="306" spans="1:22"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row>
    <row r="307" spans="1:22"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row>
    <row r="308" spans="1:22"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row>
    <row r="309" spans="1:22"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row>
    <row r="310" spans="1:22"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row>
    <row r="311" spans="1:22"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row>
    <row r="312" spans="1:22"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row>
    <row r="313" spans="1:22"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row>
    <row r="314" spans="1:22"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row>
    <row r="315" spans="1:22"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row>
    <row r="316" spans="1:22"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row>
    <row r="317" spans="1:22"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row>
    <row r="318" spans="1:22"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row>
    <row r="319" spans="1:22"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row>
    <row r="320" spans="1:22"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row>
    <row r="321" spans="1:22"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row>
    <row r="322" spans="1:22"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row>
    <row r="323" spans="1:22"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row>
    <row r="324" spans="1:22"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row>
    <row r="325" spans="1:22"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row>
    <row r="326" spans="1:22"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row>
    <row r="327" spans="1:22"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row>
    <row r="328" spans="1:22"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row>
    <row r="329" spans="1:22"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row>
    <row r="330" spans="1:22"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row>
    <row r="331" spans="1:22"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row>
    <row r="332" spans="1:22"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row>
    <row r="333" spans="1:22"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row>
    <row r="334" spans="1:22"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row>
    <row r="335" spans="1:22"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row>
    <row r="336" spans="1:22"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row>
    <row r="337" spans="1:22"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row>
    <row r="338" spans="1:22"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row>
  </sheetData>
  <customSheetViews>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1"/>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3"/>
    </customSheetView>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7"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D92"/>
  <sheetViews>
    <sheetView view="pageBreakPreview" topLeftCell="A8" zoomScale="70" zoomScaleNormal="70" zoomScaleSheetLayoutView="70" workbookViewId="0">
      <pane xSplit="6" ySplit="16" topLeftCell="G24" activePane="bottomRight" state="frozen"/>
      <selection activeCell="A8" sqref="A8"/>
      <selection pane="topRight" activeCell="G8" sqref="G8"/>
      <selection pane="bottomLeft" activeCell="A24" sqref="A24"/>
      <selection pane="bottomRight" activeCell="X24" sqref="X24"/>
    </sheetView>
  </sheetViews>
  <sheetFormatPr defaultColWidth="9.140625" defaultRowHeight="15.75" x14ac:dyDescent="0.25"/>
  <cols>
    <col min="1" max="1" width="9.140625" style="56" customWidth="1"/>
    <col min="2" max="2" width="57.85546875" style="56" customWidth="1"/>
    <col min="3" max="3" width="13" style="56" customWidth="1"/>
    <col min="4" max="4" width="17.85546875" style="56" customWidth="1"/>
    <col min="5" max="5" width="20.42578125" style="56" customWidth="1"/>
    <col min="6" max="7" width="18.7109375" style="56" customWidth="1"/>
    <col min="8" max="8" width="12.85546875" style="57" customWidth="1"/>
    <col min="9" max="9" width="8.5703125" style="56" customWidth="1"/>
    <col min="10" max="10" width="7.5703125" style="56" customWidth="1"/>
    <col min="11" max="11" width="9.140625" style="56" customWidth="1"/>
    <col min="12" max="23" width="7.5703125" style="56" customWidth="1"/>
    <col min="24" max="24" width="8.140625" style="56" customWidth="1"/>
    <col min="25" max="25" width="8.7109375" style="56" customWidth="1"/>
    <col min="26" max="26" width="7.28515625" style="56" customWidth="1"/>
    <col min="27" max="28" width="9.140625" style="56"/>
    <col min="29" max="29" width="10.42578125" style="56" bestFit="1" customWidth="1"/>
    <col min="30" max="64" width="9.140625" style="56"/>
    <col min="65" max="66" width="9.140625" style="56" customWidth="1"/>
    <col min="67" max="80" width="9.140625" style="56"/>
    <col min="81" max="81" width="12" style="56" customWidth="1"/>
    <col min="82" max="82" width="17.28515625" style="56" customWidth="1"/>
    <col min="83" max="83" width="9.7109375" style="56" bestFit="1" customWidth="1"/>
    <col min="84" max="16384" width="9.140625" style="56"/>
  </cols>
  <sheetData>
    <row r="1" spans="1:26" ht="18.75" x14ac:dyDescent="0.25">
      <c r="A1" s="57"/>
      <c r="B1" s="57"/>
      <c r="C1" s="57"/>
      <c r="D1" s="57"/>
      <c r="E1" s="57"/>
      <c r="F1" s="57"/>
      <c r="G1" s="57"/>
      <c r="I1" s="57"/>
      <c r="J1" s="57"/>
      <c r="P1" s="36"/>
    </row>
    <row r="2" spans="1:26" ht="18.75" x14ac:dyDescent="0.3">
      <c r="A2" s="57"/>
      <c r="B2" s="57"/>
      <c r="C2" s="57"/>
      <c r="D2" s="57"/>
      <c r="E2" s="57"/>
      <c r="F2" s="57"/>
      <c r="G2" s="57"/>
      <c r="I2" s="57"/>
      <c r="J2" s="57"/>
      <c r="P2" s="15"/>
    </row>
    <row r="3" spans="1:26" ht="18.75" x14ac:dyDescent="0.3">
      <c r="A3" s="57"/>
      <c r="B3" s="57"/>
      <c r="C3" s="57"/>
      <c r="D3" s="57"/>
      <c r="E3" s="57"/>
      <c r="F3" s="57"/>
      <c r="G3" s="57"/>
      <c r="I3" s="57"/>
      <c r="J3" s="57"/>
      <c r="P3" s="15"/>
    </row>
    <row r="4" spans="1:26" ht="18.75" customHeight="1" x14ac:dyDescent="0.25">
      <c r="A4" s="351" t="str">
        <f>'1. паспорт местоположение'!A5:C5</f>
        <v>Год раскрытия информации: 2022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5" spans="1:26" ht="18.75" x14ac:dyDescent="0.3">
      <c r="A5" s="57"/>
      <c r="B5" s="57"/>
      <c r="C5" s="57"/>
      <c r="D5" s="57"/>
      <c r="E5" s="57"/>
      <c r="F5" s="57"/>
      <c r="G5" s="57"/>
      <c r="I5" s="57"/>
      <c r="J5" s="57"/>
      <c r="Z5" s="15"/>
    </row>
    <row r="6" spans="1:26" ht="18.75" x14ac:dyDescent="0.25">
      <c r="A6" s="432" t="s">
        <v>10</v>
      </c>
      <c r="B6" s="432"/>
      <c r="C6" s="432"/>
      <c r="D6" s="432"/>
      <c r="E6" s="432"/>
      <c r="F6" s="432"/>
      <c r="G6" s="432"/>
      <c r="H6" s="432"/>
      <c r="I6" s="432"/>
      <c r="J6" s="432"/>
      <c r="K6" s="432"/>
      <c r="L6" s="432"/>
      <c r="M6" s="432"/>
      <c r="N6" s="432"/>
      <c r="O6" s="432"/>
      <c r="P6" s="432"/>
      <c r="Q6" s="432"/>
      <c r="R6" s="432"/>
      <c r="S6" s="432"/>
      <c r="T6" s="432"/>
      <c r="U6" s="432"/>
      <c r="V6" s="432"/>
      <c r="W6" s="432"/>
      <c r="X6" s="432"/>
      <c r="Y6" s="432"/>
      <c r="Z6" s="432"/>
    </row>
    <row r="7" spans="1:26" ht="18.75" x14ac:dyDescent="0.25">
      <c r="A7" s="203"/>
      <c r="B7" s="203"/>
      <c r="C7" s="203"/>
      <c r="D7" s="203"/>
      <c r="E7" s="203"/>
      <c r="F7" s="203"/>
      <c r="G7" s="203"/>
      <c r="H7" s="203"/>
      <c r="I7" s="204"/>
      <c r="J7" s="204"/>
      <c r="K7" s="204"/>
      <c r="L7" s="204"/>
      <c r="M7" s="204"/>
      <c r="N7" s="204"/>
      <c r="O7" s="204"/>
      <c r="P7" s="204"/>
      <c r="Q7" s="204"/>
      <c r="R7" s="204"/>
      <c r="S7" s="204"/>
      <c r="T7" s="204"/>
      <c r="U7" s="204"/>
      <c r="V7" s="204"/>
      <c r="W7" s="204"/>
      <c r="X7" s="204"/>
      <c r="Y7" s="204"/>
      <c r="Z7" s="204"/>
    </row>
    <row r="8" spans="1:26" x14ac:dyDescent="0.25">
      <c r="A8" s="433" t="str">
        <f>'1. паспорт местоположение'!A9:C9</f>
        <v xml:space="preserve">Акционерное общество "Калининградская генерирующая компания"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row>
    <row r="9" spans="1:26" ht="18.75" customHeight="1" x14ac:dyDescent="0.25">
      <c r="A9" s="428" t="s">
        <v>9</v>
      </c>
      <c r="B9" s="428"/>
      <c r="C9" s="428"/>
      <c r="D9" s="428"/>
      <c r="E9" s="428"/>
      <c r="F9" s="428"/>
      <c r="G9" s="428"/>
      <c r="H9" s="428"/>
      <c r="I9" s="428"/>
      <c r="J9" s="428"/>
      <c r="K9" s="428"/>
      <c r="L9" s="428"/>
      <c r="M9" s="428"/>
      <c r="N9" s="428"/>
      <c r="O9" s="428"/>
      <c r="P9" s="428"/>
      <c r="Q9" s="428"/>
      <c r="R9" s="428"/>
      <c r="S9" s="428"/>
      <c r="T9" s="428"/>
      <c r="U9" s="428"/>
      <c r="V9" s="428"/>
      <c r="W9" s="428"/>
      <c r="X9" s="428"/>
      <c r="Y9" s="428"/>
      <c r="Z9" s="428"/>
    </row>
    <row r="10" spans="1:26" ht="18.75" x14ac:dyDescent="0.25">
      <c r="A10" s="203"/>
      <c r="B10" s="203"/>
      <c r="C10" s="203"/>
      <c r="D10" s="203"/>
      <c r="E10" s="203"/>
      <c r="F10" s="203"/>
      <c r="G10" s="203"/>
      <c r="H10" s="203"/>
      <c r="I10" s="204"/>
      <c r="J10" s="204"/>
      <c r="K10" s="204"/>
      <c r="L10" s="204"/>
      <c r="M10" s="204"/>
      <c r="N10" s="204"/>
      <c r="O10" s="204"/>
      <c r="P10" s="204"/>
      <c r="Q10" s="204"/>
      <c r="R10" s="204"/>
      <c r="S10" s="204"/>
      <c r="T10" s="204"/>
      <c r="U10" s="204"/>
      <c r="V10" s="204"/>
      <c r="W10" s="204"/>
      <c r="X10" s="204"/>
      <c r="Y10" s="204"/>
      <c r="Z10" s="204"/>
    </row>
    <row r="11" spans="1:26" x14ac:dyDescent="0.25">
      <c r="A11" s="433" t="str">
        <f>'1. паспорт местоположение'!A12:C12</f>
        <v>L_KGK_02</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row>
    <row r="12" spans="1:26" x14ac:dyDescent="0.25">
      <c r="A12" s="428" t="s">
        <v>8</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row>
    <row r="13" spans="1:26" ht="16.5" customHeight="1" x14ac:dyDescent="0.3">
      <c r="A13" s="205"/>
      <c r="B13" s="205"/>
      <c r="C13" s="205"/>
      <c r="D13" s="205"/>
      <c r="E13" s="205"/>
      <c r="F13" s="205"/>
      <c r="G13" s="205"/>
      <c r="H13" s="205"/>
      <c r="I13" s="71"/>
      <c r="J13" s="71"/>
      <c r="K13" s="71"/>
      <c r="L13" s="71"/>
      <c r="M13" s="71"/>
      <c r="N13" s="71"/>
      <c r="O13" s="71"/>
      <c r="P13" s="71"/>
      <c r="Q13" s="71"/>
      <c r="R13" s="71"/>
      <c r="S13" s="71"/>
      <c r="T13" s="71"/>
      <c r="U13" s="71"/>
      <c r="V13" s="71"/>
      <c r="W13" s="71"/>
      <c r="X13" s="71"/>
      <c r="Y13" s="71"/>
      <c r="Z13" s="71"/>
    </row>
    <row r="14" spans="1:26" x14ac:dyDescent="0.25">
      <c r="A14" s="429" t="str">
        <f>'1. паспорт местоположение'!A15:C15</f>
        <v>Комплекс технических средств безопасности (РТСЮ)</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row>
    <row r="15" spans="1:26" ht="15.75" customHeight="1" x14ac:dyDescent="0.25">
      <c r="A15" s="428" t="s">
        <v>7</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row>
    <row r="16" spans="1:26"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row>
    <row r="17" spans="1:82" x14ac:dyDescent="0.25">
      <c r="A17" s="57"/>
      <c r="I17" s="57"/>
      <c r="J17" s="57"/>
      <c r="K17" s="57"/>
      <c r="L17" s="57"/>
      <c r="M17" s="57"/>
      <c r="N17" s="57"/>
      <c r="O17" s="57"/>
      <c r="P17" s="57"/>
      <c r="Q17" s="57"/>
      <c r="R17" s="57"/>
      <c r="S17" s="57"/>
      <c r="T17" s="57"/>
      <c r="U17" s="57"/>
      <c r="V17" s="57"/>
      <c r="W17" s="57"/>
      <c r="X17" s="57"/>
      <c r="Y17" s="57"/>
    </row>
    <row r="18" spans="1:82" x14ac:dyDescent="0.25">
      <c r="A18" s="431" t="s">
        <v>505</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row>
    <row r="19" spans="1:82" x14ac:dyDescent="0.25">
      <c r="A19" s="57"/>
      <c r="B19" s="57"/>
      <c r="C19" s="57"/>
      <c r="D19" s="57"/>
      <c r="E19" s="57"/>
      <c r="F19" s="57"/>
      <c r="G19" s="57"/>
      <c r="I19" s="57"/>
      <c r="J19" s="57"/>
      <c r="K19" s="57"/>
      <c r="L19" s="57"/>
      <c r="M19" s="57"/>
      <c r="N19" s="57"/>
      <c r="O19" s="57"/>
      <c r="P19" s="57"/>
      <c r="Q19" s="57"/>
      <c r="R19" s="57"/>
      <c r="S19" s="57"/>
      <c r="T19" s="57"/>
      <c r="U19" s="57"/>
      <c r="V19" s="57"/>
      <c r="W19" s="57"/>
      <c r="X19" s="57"/>
      <c r="Y19" s="57"/>
    </row>
    <row r="20" spans="1:82" ht="33" customHeight="1" x14ac:dyDescent="0.25">
      <c r="A20" s="417" t="s">
        <v>192</v>
      </c>
      <c r="B20" s="417" t="s">
        <v>191</v>
      </c>
      <c r="C20" s="400" t="s">
        <v>190</v>
      </c>
      <c r="D20" s="400"/>
      <c r="E20" s="419" t="s">
        <v>189</v>
      </c>
      <c r="F20" s="420"/>
      <c r="G20" s="421"/>
      <c r="H20" s="417" t="s">
        <v>559</v>
      </c>
      <c r="I20" s="414" t="s">
        <v>537</v>
      </c>
      <c r="J20" s="415"/>
      <c r="K20" s="415"/>
      <c r="L20" s="415"/>
      <c r="M20" s="414" t="s">
        <v>538</v>
      </c>
      <c r="N20" s="415"/>
      <c r="O20" s="415"/>
      <c r="P20" s="415"/>
      <c r="Q20" s="414" t="s">
        <v>539</v>
      </c>
      <c r="R20" s="415"/>
      <c r="S20" s="415"/>
      <c r="T20" s="415"/>
      <c r="U20" s="414" t="s">
        <v>560</v>
      </c>
      <c r="V20" s="415"/>
      <c r="W20" s="415"/>
      <c r="X20" s="415"/>
      <c r="Y20" s="414" t="s">
        <v>561</v>
      </c>
      <c r="Z20" s="415"/>
      <c r="AA20" s="415"/>
      <c r="AB20" s="415"/>
      <c r="AC20" s="414" t="s">
        <v>562</v>
      </c>
      <c r="AD20" s="415"/>
      <c r="AE20" s="415"/>
      <c r="AF20" s="415"/>
      <c r="AG20" s="414" t="s">
        <v>563</v>
      </c>
      <c r="AH20" s="415"/>
      <c r="AI20" s="415"/>
      <c r="AJ20" s="415"/>
      <c r="AK20" s="414" t="s">
        <v>564</v>
      </c>
      <c r="AL20" s="415"/>
      <c r="AM20" s="415"/>
      <c r="AN20" s="415"/>
      <c r="AO20" s="414" t="s">
        <v>565</v>
      </c>
      <c r="AP20" s="415"/>
      <c r="AQ20" s="415"/>
      <c r="AR20" s="415"/>
      <c r="AS20" s="414" t="s">
        <v>566</v>
      </c>
      <c r="AT20" s="415"/>
      <c r="AU20" s="415"/>
      <c r="AV20" s="415"/>
      <c r="AW20" s="414" t="s">
        <v>567</v>
      </c>
      <c r="AX20" s="415"/>
      <c r="AY20" s="415"/>
      <c r="AZ20" s="415"/>
      <c r="BA20" s="414" t="s">
        <v>568</v>
      </c>
      <c r="BB20" s="415"/>
      <c r="BC20" s="415"/>
      <c r="BD20" s="415"/>
      <c r="BE20" s="414" t="s">
        <v>569</v>
      </c>
      <c r="BF20" s="415"/>
      <c r="BG20" s="415"/>
      <c r="BH20" s="415"/>
      <c r="BI20" s="414" t="s">
        <v>570</v>
      </c>
      <c r="BJ20" s="415"/>
      <c r="BK20" s="415"/>
      <c r="BL20" s="415"/>
      <c r="BM20" s="414" t="s">
        <v>571</v>
      </c>
      <c r="BN20" s="415"/>
      <c r="BO20" s="415"/>
      <c r="BP20" s="415"/>
      <c r="BQ20" s="414" t="s">
        <v>575</v>
      </c>
      <c r="BR20" s="415"/>
      <c r="BS20" s="415"/>
      <c r="BT20" s="415"/>
      <c r="BU20" s="414" t="s">
        <v>578</v>
      </c>
      <c r="BV20" s="415"/>
      <c r="BW20" s="415"/>
      <c r="BX20" s="415"/>
      <c r="BY20" s="414" t="s">
        <v>599</v>
      </c>
      <c r="BZ20" s="415"/>
      <c r="CA20" s="415"/>
      <c r="CB20" s="415"/>
      <c r="CC20" s="410" t="s">
        <v>188</v>
      </c>
      <c r="CD20" s="411"/>
    </row>
    <row r="21" spans="1:82" ht="99.75" customHeight="1" x14ac:dyDescent="0.25">
      <c r="A21" s="418"/>
      <c r="B21" s="418"/>
      <c r="C21" s="400"/>
      <c r="D21" s="400"/>
      <c r="E21" s="422"/>
      <c r="F21" s="423"/>
      <c r="G21" s="424"/>
      <c r="H21" s="418"/>
      <c r="I21" s="400" t="s">
        <v>3</v>
      </c>
      <c r="J21" s="400"/>
      <c r="K21" s="400" t="s">
        <v>12</v>
      </c>
      <c r="L21" s="400"/>
      <c r="M21" s="400" t="s">
        <v>3</v>
      </c>
      <c r="N21" s="400"/>
      <c r="O21" s="400" t="s">
        <v>12</v>
      </c>
      <c r="P21" s="400"/>
      <c r="Q21" s="400" t="s">
        <v>3</v>
      </c>
      <c r="R21" s="400"/>
      <c r="S21" s="400" t="s">
        <v>12</v>
      </c>
      <c r="T21" s="400"/>
      <c r="U21" s="400" t="s">
        <v>3</v>
      </c>
      <c r="V21" s="400"/>
      <c r="W21" s="400" t="s">
        <v>12</v>
      </c>
      <c r="X21" s="400"/>
      <c r="Y21" s="400" t="s">
        <v>3</v>
      </c>
      <c r="Z21" s="400"/>
      <c r="AA21" s="400" t="s">
        <v>186</v>
      </c>
      <c r="AB21" s="400"/>
      <c r="AC21" s="400" t="s">
        <v>3</v>
      </c>
      <c r="AD21" s="400"/>
      <c r="AE21" s="400" t="s">
        <v>186</v>
      </c>
      <c r="AF21" s="400"/>
      <c r="AG21" s="400" t="s">
        <v>3</v>
      </c>
      <c r="AH21" s="400"/>
      <c r="AI21" s="400" t="s">
        <v>186</v>
      </c>
      <c r="AJ21" s="400"/>
      <c r="AK21" s="400" t="s">
        <v>3</v>
      </c>
      <c r="AL21" s="400"/>
      <c r="AM21" s="400" t="s">
        <v>186</v>
      </c>
      <c r="AN21" s="400"/>
      <c r="AO21" s="400" t="s">
        <v>3</v>
      </c>
      <c r="AP21" s="400"/>
      <c r="AQ21" s="400" t="s">
        <v>186</v>
      </c>
      <c r="AR21" s="400"/>
      <c r="AS21" s="400" t="s">
        <v>3</v>
      </c>
      <c r="AT21" s="400"/>
      <c r="AU21" s="400" t="s">
        <v>186</v>
      </c>
      <c r="AV21" s="400"/>
      <c r="AW21" s="400" t="s">
        <v>3</v>
      </c>
      <c r="AX21" s="400"/>
      <c r="AY21" s="400" t="s">
        <v>186</v>
      </c>
      <c r="AZ21" s="400"/>
      <c r="BA21" s="400" t="s">
        <v>3</v>
      </c>
      <c r="BB21" s="400"/>
      <c r="BC21" s="400" t="s">
        <v>186</v>
      </c>
      <c r="BD21" s="400"/>
      <c r="BE21" s="400" t="s">
        <v>3</v>
      </c>
      <c r="BF21" s="400"/>
      <c r="BG21" s="400" t="s">
        <v>186</v>
      </c>
      <c r="BH21" s="400"/>
      <c r="BI21" s="400" t="s">
        <v>3</v>
      </c>
      <c r="BJ21" s="400"/>
      <c r="BK21" s="400" t="s">
        <v>186</v>
      </c>
      <c r="BL21" s="400"/>
      <c r="BM21" s="400" t="s">
        <v>3</v>
      </c>
      <c r="BN21" s="400"/>
      <c r="BO21" s="400" t="s">
        <v>186</v>
      </c>
      <c r="BP21" s="400"/>
      <c r="BQ21" s="400" t="s">
        <v>3</v>
      </c>
      <c r="BR21" s="400"/>
      <c r="BS21" s="400" t="s">
        <v>186</v>
      </c>
      <c r="BT21" s="400"/>
      <c r="BU21" s="400" t="s">
        <v>3</v>
      </c>
      <c r="BV21" s="400"/>
      <c r="BW21" s="400" t="s">
        <v>186</v>
      </c>
      <c r="BX21" s="400"/>
      <c r="BY21" s="400" t="s">
        <v>3</v>
      </c>
      <c r="BZ21" s="400"/>
      <c r="CA21" s="400" t="s">
        <v>186</v>
      </c>
      <c r="CB21" s="400"/>
      <c r="CC21" s="412"/>
      <c r="CD21" s="413"/>
    </row>
    <row r="22" spans="1:82" ht="89.25" customHeight="1" x14ac:dyDescent="0.25">
      <c r="A22" s="407"/>
      <c r="B22" s="407"/>
      <c r="C22" s="278" t="s">
        <v>3</v>
      </c>
      <c r="D22" s="278" t="s">
        <v>186</v>
      </c>
      <c r="E22" s="70" t="s">
        <v>600</v>
      </c>
      <c r="F22" s="70" t="s">
        <v>601</v>
      </c>
      <c r="G22" s="70" t="s">
        <v>602</v>
      </c>
      <c r="H22" s="407"/>
      <c r="I22" s="267" t="s">
        <v>485</v>
      </c>
      <c r="J22" s="267" t="s">
        <v>486</v>
      </c>
      <c r="K22" s="267" t="s">
        <v>485</v>
      </c>
      <c r="L22" s="267" t="s">
        <v>486</v>
      </c>
      <c r="M22" s="267" t="s">
        <v>485</v>
      </c>
      <c r="N22" s="267" t="s">
        <v>486</v>
      </c>
      <c r="O22" s="267" t="s">
        <v>485</v>
      </c>
      <c r="P22" s="267" t="s">
        <v>486</v>
      </c>
      <c r="Q22" s="267" t="s">
        <v>485</v>
      </c>
      <c r="R22" s="267" t="s">
        <v>486</v>
      </c>
      <c r="S22" s="267" t="s">
        <v>485</v>
      </c>
      <c r="T22" s="267" t="s">
        <v>486</v>
      </c>
      <c r="U22" s="267" t="s">
        <v>485</v>
      </c>
      <c r="V22" s="267" t="s">
        <v>486</v>
      </c>
      <c r="W22" s="267" t="s">
        <v>485</v>
      </c>
      <c r="X22" s="267" t="s">
        <v>486</v>
      </c>
      <c r="Y22" s="267" t="s">
        <v>485</v>
      </c>
      <c r="Z22" s="267" t="s">
        <v>486</v>
      </c>
      <c r="AA22" s="267" t="s">
        <v>485</v>
      </c>
      <c r="AB22" s="267" t="s">
        <v>486</v>
      </c>
      <c r="AC22" s="267" t="s">
        <v>485</v>
      </c>
      <c r="AD22" s="267" t="s">
        <v>486</v>
      </c>
      <c r="AE22" s="267" t="s">
        <v>485</v>
      </c>
      <c r="AF22" s="267" t="s">
        <v>486</v>
      </c>
      <c r="AG22" s="267" t="s">
        <v>485</v>
      </c>
      <c r="AH22" s="267" t="s">
        <v>486</v>
      </c>
      <c r="AI22" s="267" t="s">
        <v>485</v>
      </c>
      <c r="AJ22" s="267" t="s">
        <v>486</v>
      </c>
      <c r="AK22" s="267" t="s">
        <v>485</v>
      </c>
      <c r="AL22" s="267" t="s">
        <v>486</v>
      </c>
      <c r="AM22" s="267" t="s">
        <v>485</v>
      </c>
      <c r="AN22" s="267" t="s">
        <v>486</v>
      </c>
      <c r="AO22" s="267" t="s">
        <v>485</v>
      </c>
      <c r="AP22" s="267" t="s">
        <v>486</v>
      </c>
      <c r="AQ22" s="267" t="s">
        <v>485</v>
      </c>
      <c r="AR22" s="267" t="s">
        <v>486</v>
      </c>
      <c r="AS22" s="267" t="s">
        <v>485</v>
      </c>
      <c r="AT22" s="267" t="s">
        <v>486</v>
      </c>
      <c r="AU22" s="267" t="s">
        <v>485</v>
      </c>
      <c r="AV22" s="267" t="s">
        <v>486</v>
      </c>
      <c r="AW22" s="267" t="s">
        <v>485</v>
      </c>
      <c r="AX22" s="267" t="s">
        <v>486</v>
      </c>
      <c r="AY22" s="267" t="s">
        <v>485</v>
      </c>
      <c r="AZ22" s="267" t="s">
        <v>486</v>
      </c>
      <c r="BA22" s="267" t="s">
        <v>485</v>
      </c>
      <c r="BB22" s="267" t="s">
        <v>486</v>
      </c>
      <c r="BC22" s="267" t="s">
        <v>485</v>
      </c>
      <c r="BD22" s="267" t="s">
        <v>486</v>
      </c>
      <c r="BE22" s="267" t="s">
        <v>485</v>
      </c>
      <c r="BF22" s="267" t="s">
        <v>486</v>
      </c>
      <c r="BG22" s="267" t="s">
        <v>485</v>
      </c>
      <c r="BH22" s="267" t="s">
        <v>486</v>
      </c>
      <c r="BI22" s="267" t="s">
        <v>485</v>
      </c>
      <c r="BJ22" s="267" t="s">
        <v>486</v>
      </c>
      <c r="BK22" s="267" t="s">
        <v>485</v>
      </c>
      <c r="BL22" s="267" t="s">
        <v>486</v>
      </c>
      <c r="BM22" s="267" t="s">
        <v>485</v>
      </c>
      <c r="BN22" s="267" t="s">
        <v>486</v>
      </c>
      <c r="BO22" s="267" t="s">
        <v>485</v>
      </c>
      <c r="BP22" s="267" t="s">
        <v>486</v>
      </c>
      <c r="BQ22" s="267" t="s">
        <v>485</v>
      </c>
      <c r="BR22" s="267" t="s">
        <v>486</v>
      </c>
      <c r="BS22" s="267" t="s">
        <v>485</v>
      </c>
      <c r="BT22" s="267" t="s">
        <v>486</v>
      </c>
      <c r="BU22" s="267" t="s">
        <v>485</v>
      </c>
      <c r="BV22" s="267" t="s">
        <v>486</v>
      </c>
      <c r="BW22" s="267" t="s">
        <v>485</v>
      </c>
      <c r="BX22" s="267" t="s">
        <v>486</v>
      </c>
      <c r="BY22" s="267" t="s">
        <v>485</v>
      </c>
      <c r="BZ22" s="267" t="s">
        <v>486</v>
      </c>
      <c r="CA22" s="267" t="s">
        <v>485</v>
      </c>
      <c r="CB22" s="267" t="s">
        <v>486</v>
      </c>
      <c r="CC22" s="278" t="s">
        <v>187</v>
      </c>
      <c r="CD22" s="278" t="s">
        <v>186</v>
      </c>
    </row>
    <row r="23" spans="1:82" ht="19.5" customHeight="1" x14ac:dyDescent="0.25">
      <c r="A23" s="277">
        <v>1</v>
      </c>
      <c r="B23" s="277">
        <f>A23+1</f>
        <v>2</v>
      </c>
      <c r="C23" s="277">
        <f t="shared" ref="C23:CD23" si="0">B23+1</f>
        <v>3</v>
      </c>
      <c r="D23" s="277">
        <f t="shared" si="0"/>
        <v>4</v>
      </c>
      <c r="E23" s="277">
        <f t="shared" si="0"/>
        <v>5</v>
      </c>
      <c r="F23" s="277">
        <f t="shared" si="0"/>
        <v>6</v>
      </c>
      <c r="G23" s="333">
        <f t="shared" ref="G23" si="1">F23+1</f>
        <v>7</v>
      </c>
      <c r="H23" s="333">
        <f t="shared" ref="H23" si="2">G23+1</f>
        <v>8</v>
      </c>
      <c r="I23" s="282">
        <f t="shared" si="0"/>
        <v>9</v>
      </c>
      <c r="J23" s="277">
        <f t="shared" si="0"/>
        <v>10</v>
      </c>
      <c r="K23" s="277">
        <f t="shared" si="0"/>
        <v>11</v>
      </c>
      <c r="L23" s="277">
        <f t="shared" si="0"/>
        <v>12</v>
      </c>
      <c r="M23" s="277">
        <f t="shared" si="0"/>
        <v>13</v>
      </c>
      <c r="N23" s="277">
        <f t="shared" si="0"/>
        <v>14</v>
      </c>
      <c r="O23" s="277">
        <f t="shared" si="0"/>
        <v>15</v>
      </c>
      <c r="P23" s="277">
        <f t="shared" si="0"/>
        <v>16</v>
      </c>
      <c r="Q23" s="277">
        <f t="shared" si="0"/>
        <v>17</v>
      </c>
      <c r="R23" s="277">
        <f t="shared" si="0"/>
        <v>18</v>
      </c>
      <c r="S23" s="277">
        <f t="shared" si="0"/>
        <v>19</v>
      </c>
      <c r="T23" s="277">
        <f t="shared" si="0"/>
        <v>20</v>
      </c>
      <c r="U23" s="277">
        <f t="shared" si="0"/>
        <v>21</v>
      </c>
      <c r="V23" s="277">
        <f t="shared" si="0"/>
        <v>22</v>
      </c>
      <c r="W23" s="277">
        <f t="shared" si="0"/>
        <v>23</v>
      </c>
      <c r="X23" s="277">
        <f t="shared" si="0"/>
        <v>24</v>
      </c>
      <c r="Y23" s="277">
        <f t="shared" si="0"/>
        <v>25</v>
      </c>
      <c r="Z23" s="277">
        <f t="shared" si="0"/>
        <v>26</v>
      </c>
      <c r="AA23" s="277">
        <f t="shared" si="0"/>
        <v>27</v>
      </c>
      <c r="AB23" s="277">
        <f t="shared" si="0"/>
        <v>28</v>
      </c>
      <c r="AC23" s="277">
        <f t="shared" si="0"/>
        <v>29</v>
      </c>
      <c r="AD23" s="277">
        <f t="shared" si="0"/>
        <v>30</v>
      </c>
      <c r="AE23" s="277">
        <f t="shared" si="0"/>
        <v>31</v>
      </c>
      <c r="AF23" s="277">
        <f t="shared" si="0"/>
        <v>32</v>
      </c>
      <c r="AG23" s="277">
        <f t="shared" ref="AG23" si="3">AF23+1</f>
        <v>33</v>
      </c>
      <c r="AH23" s="277">
        <f t="shared" ref="AH23" si="4">AG23+1</f>
        <v>34</v>
      </c>
      <c r="AI23" s="277">
        <f t="shared" ref="AI23" si="5">AH23+1</f>
        <v>35</v>
      </c>
      <c r="AJ23" s="277">
        <f t="shared" ref="AJ23" si="6">AI23+1</f>
        <v>36</v>
      </c>
      <c r="AK23" s="277">
        <f t="shared" ref="AK23" si="7">AJ23+1</f>
        <v>37</v>
      </c>
      <c r="AL23" s="277">
        <f t="shared" ref="AL23" si="8">AK23+1</f>
        <v>38</v>
      </c>
      <c r="AM23" s="277">
        <f t="shared" ref="AM23" si="9">AL23+1</f>
        <v>39</v>
      </c>
      <c r="AN23" s="277">
        <f t="shared" ref="AN23" si="10">AM23+1</f>
        <v>40</v>
      </c>
      <c r="AO23" s="277">
        <f t="shared" ref="AO23" si="11">AN23+1</f>
        <v>41</v>
      </c>
      <c r="AP23" s="277">
        <f t="shared" ref="AP23" si="12">AO23+1</f>
        <v>42</v>
      </c>
      <c r="AQ23" s="277">
        <f t="shared" ref="AQ23" si="13">AP23+1</f>
        <v>43</v>
      </c>
      <c r="AR23" s="277">
        <f t="shared" ref="AR23" si="14">AQ23+1</f>
        <v>44</v>
      </c>
      <c r="AS23" s="277">
        <f t="shared" ref="AS23" si="15">AR23+1</f>
        <v>45</v>
      </c>
      <c r="AT23" s="277">
        <f t="shared" ref="AT23" si="16">AS23+1</f>
        <v>46</v>
      </c>
      <c r="AU23" s="277">
        <f t="shared" ref="AU23" si="17">AT23+1</f>
        <v>47</v>
      </c>
      <c r="AV23" s="277">
        <f t="shared" ref="AV23" si="18">AU23+1</f>
        <v>48</v>
      </c>
      <c r="AW23" s="277">
        <f t="shared" ref="AW23" si="19">AV23+1</f>
        <v>49</v>
      </c>
      <c r="AX23" s="277">
        <f t="shared" ref="AX23" si="20">AW23+1</f>
        <v>50</v>
      </c>
      <c r="AY23" s="277">
        <f t="shared" ref="AY23" si="21">AX23+1</f>
        <v>51</v>
      </c>
      <c r="AZ23" s="277">
        <f t="shared" ref="AZ23" si="22">AY23+1</f>
        <v>52</v>
      </c>
      <c r="BA23" s="277">
        <f t="shared" ref="BA23" si="23">AZ23+1</f>
        <v>53</v>
      </c>
      <c r="BB23" s="277">
        <f t="shared" ref="BB23" si="24">BA23+1</f>
        <v>54</v>
      </c>
      <c r="BC23" s="277">
        <f t="shared" ref="BC23" si="25">BB23+1</f>
        <v>55</v>
      </c>
      <c r="BD23" s="277">
        <f t="shared" ref="BD23" si="26">BC23+1</f>
        <v>56</v>
      </c>
      <c r="BE23" s="277">
        <f t="shared" ref="BE23" si="27">BD23+1</f>
        <v>57</v>
      </c>
      <c r="BF23" s="277">
        <f t="shared" ref="BF23" si="28">BE23+1</f>
        <v>58</v>
      </c>
      <c r="BG23" s="277">
        <f t="shared" ref="BG23" si="29">BF23+1</f>
        <v>59</v>
      </c>
      <c r="BH23" s="277">
        <f t="shared" ref="BH23" si="30">BG23+1</f>
        <v>60</v>
      </c>
      <c r="BI23" s="277">
        <f t="shared" ref="BI23" si="31">BH23+1</f>
        <v>61</v>
      </c>
      <c r="BJ23" s="277">
        <f t="shared" ref="BJ23" si="32">BI23+1</f>
        <v>62</v>
      </c>
      <c r="BK23" s="277">
        <f t="shared" ref="BK23" si="33">BJ23+1</f>
        <v>63</v>
      </c>
      <c r="BL23" s="277">
        <f t="shared" ref="BL23" si="34">BK23+1</f>
        <v>64</v>
      </c>
      <c r="BM23" s="277">
        <f>AF23+1</f>
        <v>33</v>
      </c>
      <c r="BN23" s="277">
        <f t="shared" si="0"/>
        <v>34</v>
      </c>
      <c r="BO23" s="277">
        <f t="shared" si="0"/>
        <v>35</v>
      </c>
      <c r="BP23" s="277">
        <f t="shared" si="0"/>
        <v>36</v>
      </c>
      <c r="BQ23" s="277">
        <f>AJ23+1</f>
        <v>37</v>
      </c>
      <c r="BR23" s="277">
        <f t="shared" ref="BR23" si="35">BQ23+1</f>
        <v>38</v>
      </c>
      <c r="BS23" s="277">
        <f t="shared" ref="BS23" si="36">BR23+1</f>
        <v>39</v>
      </c>
      <c r="BT23" s="277">
        <f t="shared" ref="BT23" si="37">BS23+1</f>
        <v>40</v>
      </c>
      <c r="BU23" s="277">
        <f>AJ23+1</f>
        <v>37</v>
      </c>
      <c r="BV23" s="277">
        <f t="shared" ref="BV23" si="38">BU23+1</f>
        <v>38</v>
      </c>
      <c r="BW23" s="277">
        <f t="shared" ref="BW23" si="39">BV23+1</f>
        <v>39</v>
      </c>
      <c r="BX23" s="277">
        <f t="shared" ref="BX23" si="40">BW23+1</f>
        <v>40</v>
      </c>
      <c r="BY23" s="282">
        <f>AN23+1</f>
        <v>41</v>
      </c>
      <c r="BZ23" s="282">
        <f t="shared" ref="BZ23" si="41">BY23+1</f>
        <v>42</v>
      </c>
      <c r="CA23" s="282">
        <f t="shared" ref="CA23" si="42">BZ23+1</f>
        <v>43</v>
      </c>
      <c r="CB23" s="282">
        <f t="shared" ref="CB23:CC23" si="43">CA23+1</f>
        <v>44</v>
      </c>
      <c r="CC23" s="282">
        <f t="shared" si="43"/>
        <v>45</v>
      </c>
      <c r="CD23" s="277">
        <f t="shared" si="0"/>
        <v>46</v>
      </c>
    </row>
    <row r="24" spans="1:82" ht="47.25" customHeight="1" x14ac:dyDescent="0.25">
      <c r="A24" s="68">
        <v>1</v>
      </c>
      <c r="B24" s="67" t="s">
        <v>185</v>
      </c>
      <c r="C24" s="268">
        <f>SUM(C25:C29)</f>
        <v>49.817155</v>
      </c>
      <c r="D24" s="268">
        <f>SUM(D25:D29)</f>
        <v>49.250000506170998</v>
      </c>
      <c r="E24" s="268">
        <v>0</v>
      </c>
      <c r="F24" s="268">
        <f>D24</f>
        <v>49.250000506170998</v>
      </c>
      <c r="G24" s="268">
        <f>F24</f>
        <v>49.250000506170998</v>
      </c>
      <c r="H24" s="268">
        <f t="shared" ref="H24:BO24" si="44">SUM(H25:H29)</f>
        <v>0</v>
      </c>
      <c r="I24" s="268">
        <f t="shared" ref="I24" si="45">SUM(I25:I29)</f>
        <v>0</v>
      </c>
      <c r="J24" s="268">
        <f t="shared" si="44"/>
        <v>0</v>
      </c>
      <c r="K24" s="268">
        <f t="shared" si="44"/>
        <v>0</v>
      </c>
      <c r="L24" s="268">
        <f t="shared" si="44"/>
        <v>0</v>
      </c>
      <c r="M24" s="268">
        <f t="shared" ref="M24" si="46">SUM(M25:M29)</f>
        <v>0</v>
      </c>
      <c r="N24" s="268">
        <f t="shared" si="44"/>
        <v>0</v>
      </c>
      <c r="O24" s="268">
        <f t="shared" si="44"/>
        <v>0</v>
      </c>
      <c r="P24" s="268">
        <f t="shared" si="44"/>
        <v>0</v>
      </c>
      <c r="Q24" s="268">
        <f t="shared" ref="Q24" si="47">SUM(Q25:Q29)</f>
        <v>0</v>
      </c>
      <c r="R24" s="268">
        <f t="shared" si="44"/>
        <v>0</v>
      </c>
      <c r="S24" s="268">
        <f t="shared" si="44"/>
        <v>0</v>
      </c>
      <c r="T24" s="268">
        <f t="shared" si="44"/>
        <v>0</v>
      </c>
      <c r="U24" s="268">
        <f t="shared" ref="U24" si="48">SUM(U25:U29)</f>
        <v>0</v>
      </c>
      <c r="V24" s="268">
        <f t="shared" si="44"/>
        <v>0</v>
      </c>
      <c r="W24" s="268">
        <f t="shared" si="44"/>
        <v>0</v>
      </c>
      <c r="X24" s="268">
        <f t="shared" si="44"/>
        <v>0</v>
      </c>
      <c r="Y24" s="268">
        <f t="shared" ref="Y24" si="49">SUM(Y25:Y29)</f>
        <v>14.9451465</v>
      </c>
      <c r="Z24" s="268">
        <f t="shared" si="44"/>
        <v>0</v>
      </c>
      <c r="AA24" s="268">
        <f t="shared" si="44"/>
        <v>14.7750001518513</v>
      </c>
      <c r="AB24" s="268">
        <f t="shared" si="44"/>
        <v>0</v>
      </c>
      <c r="AC24" s="268">
        <f t="shared" ref="AC24" si="50">SUM(AC25:AC29)</f>
        <v>34.8720085</v>
      </c>
      <c r="AD24" s="268">
        <f t="shared" si="44"/>
        <v>0</v>
      </c>
      <c r="AE24" s="268">
        <f t="shared" si="44"/>
        <v>34.475000354319697</v>
      </c>
      <c r="AF24" s="268">
        <f t="shared" si="44"/>
        <v>0</v>
      </c>
      <c r="AG24" s="268">
        <f t="shared" si="44"/>
        <v>0</v>
      </c>
      <c r="AH24" s="268">
        <f t="shared" ref="AH24:BM24" si="51">SUM(AH25:AH29)</f>
        <v>0</v>
      </c>
      <c r="AI24" s="268">
        <f t="shared" si="51"/>
        <v>0</v>
      </c>
      <c r="AJ24" s="268">
        <f t="shared" si="51"/>
        <v>0</v>
      </c>
      <c r="AK24" s="268">
        <f t="shared" ref="AK24" si="52">SUM(AK25:AK29)</f>
        <v>0</v>
      </c>
      <c r="AL24" s="268">
        <f t="shared" si="51"/>
        <v>0</v>
      </c>
      <c r="AM24" s="268">
        <f t="shared" si="51"/>
        <v>0</v>
      </c>
      <c r="AN24" s="268">
        <f t="shared" si="51"/>
        <v>0</v>
      </c>
      <c r="AO24" s="268">
        <f t="shared" ref="AO24" si="53">SUM(AO25:AO29)</f>
        <v>0</v>
      </c>
      <c r="AP24" s="268">
        <f t="shared" si="51"/>
        <v>0</v>
      </c>
      <c r="AQ24" s="268">
        <f t="shared" si="51"/>
        <v>0</v>
      </c>
      <c r="AR24" s="268">
        <f t="shared" si="51"/>
        <v>0</v>
      </c>
      <c r="AS24" s="268">
        <f t="shared" ref="AS24" si="54">SUM(AS25:AS29)</f>
        <v>0</v>
      </c>
      <c r="AT24" s="268">
        <f t="shared" si="51"/>
        <v>0</v>
      </c>
      <c r="AU24" s="268">
        <f t="shared" si="51"/>
        <v>0</v>
      </c>
      <c r="AV24" s="268">
        <f t="shared" si="51"/>
        <v>0</v>
      </c>
      <c r="AW24" s="268">
        <f t="shared" ref="AW24" si="55">SUM(AW25:AW29)</f>
        <v>0</v>
      </c>
      <c r="AX24" s="268">
        <f t="shared" si="51"/>
        <v>0</v>
      </c>
      <c r="AY24" s="268">
        <f t="shared" si="51"/>
        <v>0</v>
      </c>
      <c r="AZ24" s="268">
        <f t="shared" si="51"/>
        <v>0</v>
      </c>
      <c r="BA24" s="268">
        <f t="shared" ref="BA24" si="56">SUM(BA25:BA29)</f>
        <v>0</v>
      </c>
      <c r="BB24" s="268">
        <f t="shared" si="51"/>
        <v>0</v>
      </c>
      <c r="BC24" s="268">
        <f t="shared" si="51"/>
        <v>0</v>
      </c>
      <c r="BD24" s="268">
        <f t="shared" si="51"/>
        <v>0</v>
      </c>
      <c r="BE24" s="268">
        <f t="shared" ref="BE24" si="57">SUM(BE25:BE29)</f>
        <v>0</v>
      </c>
      <c r="BF24" s="268">
        <f t="shared" si="51"/>
        <v>0</v>
      </c>
      <c r="BG24" s="268">
        <f t="shared" si="51"/>
        <v>0</v>
      </c>
      <c r="BH24" s="268">
        <f t="shared" si="51"/>
        <v>0</v>
      </c>
      <c r="BI24" s="268">
        <f t="shared" ref="BI24" si="58">SUM(BI25:BI29)</f>
        <v>0</v>
      </c>
      <c r="BJ24" s="268">
        <f t="shared" si="51"/>
        <v>0</v>
      </c>
      <c r="BK24" s="268">
        <f t="shared" si="51"/>
        <v>0</v>
      </c>
      <c r="BL24" s="268">
        <f t="shared" si="51"/>
        <v>0</v>
      </c>
      <c r="BM24" s="268">
        <f t="shared" si="51"/>
        <v>0</v>
      </c>
      <c r="BN24" s="268">
        <f t="shared" si="44"/>
        <v>0</v>
      </c>
      <c r="BO24" s="268">
        <f t="shared" si="44"/>
        <v>0</v>
      </c>
      <c r="BP24" s="268">
        <f>SUM(BP25:BP29)</f>
        <v>0</v>
      </c>
      <c r="BQ24" s="268">
        <f t="shared" ref="BQ24" si="59">SUM(BQ25:BQ29)</f>
        <v>0</v>
      </c>
      <c r="BR24" s="268">
        <f t="shared" ref="BR24:BS24" si="60">SUM(BR25:BR29)</f>
        <v>0</v>
      </c>
      <c r="BS24" s="268">
        <f t="shared" si="60"/>
        <v>0</v>
      </c>
      <c r="BT24" s="268">
        <f>SUM(BT25:BT29)</f>
        <v>0</v>
      </c>
      <c r="BU24" s="268">
        <f t="shared" ref="BU24" si="61">SUM(BU25:BU29)</f>
        <v>0</v>
      </c>
      <c r="BV24" s="268">
        <f t="shared" ref="BV24:BW24" si="62">SUM(BV25:BV29)</f>
        <v>0</v>
      </c>
      <c r="BW24" s="268">
        <f t="shared" si="62"/>
        <v>0</v>
      </c>
      <c r="BX24" s="268">
        <f>SUM(BX25:BX29)</f>
        <v>0</v>
      </c>
      <c r="BY24" s="268">
        <f t="shared" ref="BY24:CA24" si="63">SUM(BY25:BY29)</f>
        <v>0</v>
      </c>
      <c r="BZ24" s="268">
        <f t="shared" si="63"/>
        <v>0</v>
      </c>
      <c r="CA24" s="268">
        <f t="shared" si="63"/>
        <v>0</v>
      </c>
      <c r="CB24" s="268">
        <f>SUM(CB25:CB29)</f>
        <v>0</v>
      </c>
      <c r="CC24" s="269">
        <f>C24</f>
        <v>49.817155</v>
      </c>
      <c r="CD24" s="269">
        <f>D24</f>
        <v>49.250000506170998</v>
      </c>
    </row>
    <row r="25" spans="1:82" ht="24" customHeight="1" x14ac:dyDescent="0.25">
      <c r="A25" s="66" t="s">
        <v>184</v>
      </c>
      <c r="B25" s="44" t="s">
        <v>183</v>
      </c>
      <c r="C25" s="268">
        <f>I25+M25+Q25+U25+Y25+AC25+AG25+AK25+AO25+AS25+AW25+BA25+BE25+BI25+BM25+BQ25+BU25</f>
        <v>0</v>
      </c>
      <c r="D25" s="268">
        <f>K25+O25+S25+W25+AA25+AE25+AI25+AM25+AQ25+AU25+AY25+BC25+BG25+BK25+BO25+BS25+BW25+CA25</f>
        <v>0</v>
      </c>
      <c r="E25" s="270">
        <v>0</v>
      </c>
      <c r="F25" s="268">
        <f t="shared" ref="F25:F64" si="64">D25</f>
        <v>0</v>
      </c>
      <c r="G25" s="268">
        <f t="shared" ref="G25:G64" si="65">F25</f>
        <v>0</v>
      </c>
      <c r="H25" s="214">
        <v>0</v>
      </c>
      <c r="I25" s="214">
        <v>0</v>
      </c>
      <c r="J25" s="214">
        <v>0</v>
      </c>
      <c r="K25" s="214">
        <v>0</v>
      </c>
      <c r="L25" s="214">
        <v>0</v>
      </c>
      <c r="M25" s="271">
        <v>0</v>
      </c>
      <c r="N25" s="214">
        <v>0</v>
      </c>
      <c r="O25" s="271">
        <v>0</v>
      </c>
      <c r="P25" s="271">
        <v>0</v>
      </c>
      <c r="Q25" s="271">
        <v>0</v>
      </c>
      <c r="R25" s="271">
        <v>0</v>
      </c>
      <c r="S25" s="271">
        <v>0</v>
      </c>
      <c r="T25" s="271">
        <v>0</v>
      </c>
      <c r="U25" s="271">
        <v>0</v>
      </c>
      <c r="V25" s="271">
        <v>0</v>
      </c>
      <c r="W25" s="271">
        <v>0</v>
      </c>
      <c r="X25" s="271">
        <v>0</v>
      </c>
      <c r="Y25" s="271">
        <v>0</v>
      </c>
      <c r="Z25" s="271">
        <v>0</v>
      </c>
      <c r="AA25" s="271">
        <v>0</v>
      </c>
      <c r="AB25" s="271">
        <v>0</v>
      </c>
      <c r="AC25" s="271">
        <v>0</v>
      </c>
      <c r="AD25" s="271">
        <v>0</v>
      </c>
      <c r="AE25" s="271">
        <v>0</v>
      </c>
      <c r="AF25" s="271">
        <v>0</v>
      </c>
      <c r="AG25" s="271">
        <v>0</v>
      </c>
      <c r="AH25" s="271">
        <v>0</v>
      </c>
      <c r="AI25" s="271">
        <v>0</v>
      </c>
      <c r="AJ25" s="271">
        <v>0</v>
      </c>
      <c r="AK25" s="271">
        <v>0</v>
      </c>
      <c r="AL25" s="271">
        <v>0</v>
      </c>
      <c r="AM25" s="271">
        <v>0</v>
      </c>
      <c r="AN25" s="271">
        <v>0</v>
      </c>
      <c r="AO25" s="271">
        <v>0</v>
      </c>
      <c r="AP25" s="271">
        <v>0</v>
      </c>
      <c r="AQ25" s="271">
        <v>0</v>
      </c>
      <c r="AR25" s="271">
        <v>0</v>
      </c>
      <c r="AS25" s="271">
        <v>0</v>
      </c>
      <c r="AT25" s="271">
        <v>0</v>
      </c>
      <c r="AU25" s="271">
        <v>0</v>
      </c>
      <c r="AV25" s="271">
        <v>0</v>
      </c>
      <c r="AW25" s="271">
        <v>0</v>
      </c>
      <c r="AX25" s="271">
        <v>0</v>
      </c>
      <c r="AY25" s="271">
        <v>0</v>
      </c>
      <c r="AZ25" s="271">
        <v>0</v>
      </c>
      <c r="BA25" s="271">
        <v>0</v>
      </c>
      <c r="BB25" s="271">
        <v>0</v>
      </c>
      <c r="BC25" s="271">
        <v>0</v>
      </c>
      <c r="BD25" s="271">
        <v>0</v>
      </c>
      <c r="BE25" s="271">
        <v>0</v>
      </c>
      <c r="BF25" s="271">
        <v>0</v>
      </c>
      <c r="BG25" s="271">
        <v>0</v>
      </c>
      <c r="BH25" s="271">
        <v>0</v>
      </c>
      <c r="BI25" s="271">
        <v>0</v>
      </c>
      <c r="BJ25" s="271">
        <v>0</v>
      </c>
      <c r="BK25" s="271">
        <v>0</v>
      </c>
      <c r="BL25" s="271">
        <v>0</v>
      </c>
      <c r="BM25" s="271">
        <v>0</v>
      </c>
      <c r="BN25" s="271">
        <v>0</v>
      </c>
      <c r="BO25" s="271">
        <v>0</v>
      </c>
      <c r="BP25" s="271">
        <v>0</v>
      </c>
      <c r="BQ25" s="271">
        <v>0</v>
      </c>
      <c r="BR25" s="271">
        <v>0</v>
      </c>
      <c r="BS25" s="271">
        <v>0</v>
      </c>
      <c r="BT25" s="271">
        <v>0</v>
      </c>
      <c r="BU25" s="271">
        <v>0</v>
      </c>
      <c r="BV25" s="271">
        <v>0</v>
      </c>
      <c r="BW25" s="271">
        <v>0</v>
      </c>
      <c r="BX25" s="271">
        <v>0</v>
      </c>
      <c r="BY25" s="271">
        <v>0</v>
      </c>
      <c r="BZ25" s="271">
        <v>0</v>
      </c>
      <c r="CA25" s="271">
        <v>0</v>
      </c>
      <c r="CB25" s="271">
        <v>0</v>
      </c>
      <c r="CC25" s="269">
        <f t="shared" ref="CC25:CC64" si="66">C25</f>
        <v>0</v>
      </c>
      <c r="CD25" s="269">
        <f t="shared" ref="CD25:CD64" si="67">D25</f>
        <v>0</v>
      </c>
    </row>
    <row r="26" spans="1:82" x14ac:dyDescent="0.25">
      <c r="A26" s="66" t="s">
        <v>182</v>
      </c>
      <c r="B26" s="44" t="s">
        <v>181</v>
      </c>
      <c r="C26" s="268">
        <f t="shared" ref="C26:C64" si="68">I26+M26+Q26+U26+Y26+AC26+AG26+AK26+AO26+AS26+AW26+BA26+BE26+BI26+BM26+BQ26+BU26</f>
        <v>0</v>
      </c>
      <c r="D26" s="268">
        <f t="shared" ref="D26:D64" si="69">K26+O26+S26+W26+AA26+AE26+AI26+AM26+AQ26+AU26+AY26+BC26+BG26+BK26+BO26+BS26+BW26+CA26</f>
        <v>0</v>
      </c>
      <c r="E26" s="270">
        <v>0</v>
      </c>
      <c r="F26" s="268">
        <f t="shared" si="64"/>
        <v>0</v>
      </c>
      <c r="G26" s="268">
        <f t="shared" si="65"/>
        <v>0</v>
      </c>
      <c r="H26" s="214">
        <v>0</v>
      </c>
      <c r="I26" s="214">
        <v>0</v>
      </c>
      <c r="J26" s="214">
        <v>0</v>
      </c>
      <c r="K26" s="214">
        <v>0</v>
      </c>
      <c r="L26" s="214">
        <v>0</v>
      </c>
      <c r="M26" s="271">
        <v>0</v>
      </c>
      <c r="N26" s="214">
        <v>0</v>
      </c>
      <c r="O26" s="271">
        <v>0</v>
      </c>
      <c r="P26" s="271">
        <v>0</v>
      </c>
      <c r="Q26" s="271">
        <v>0</v>
      </c>
      <c r="R26" s="271">
        <v>0</v>
      </c>
      <c r="S26" s="271">
        <v>0</v>
      </c>
      <c r="T26" s="271">
        <v>0</v>
      </c>
      <c r="U26" s="271">
        <v>0</v>
      </c>
      <c r="V26" s="271">
        <v>0</v>
      </c>
      <c r="W26" s="271">
        <v>0</v>
      </c>
      <c r="X26" s="271">
        <v>0</v>
      </c>
      <c r="Y26" s="271">
        <v>0</v>
      </c>
      <c r="Z26" s="271">
        <v>0</v>
      </c>
      <c r="AA26" s="271">
        <v>0</v>
      </c>
      <c r="AB26" s="271">
        <v>0</v>
      </c>
      <c r="AC26" s="271">
        <v>0</v>
      </c>
      <c r="AD26" s="271">
        <v>0</v>
      </c>
      <c r="AE26" s="271">
        <v>0</v>
      </c>
      <c r="AF26" s="271">
        <v>0</v>
      </c>
      <c r="AG26" s="271">
        <v>0</v>
      </c>
      <c r="AH26" s="271">
        <v>0</v>
      </c>
      <c r="AI26" s="271">
        <v>0</v>
      </c>
      <c r="AJ26" s="271">
        <v>0</v>
      </c>
      <c r="AK26" s="271">
        <v>0</v>
      </c>
      <c r="AL26" s="271">
        <v>0</v>
      </c>
      <c r="AM26" s="271">
        <v>0</v>
      </c>
      <c r="AN26" s="271">
        <v>0</v>
      </c>
      <c r="AO26" s="271">
        <v>0</v>
      </c>
      <c r="AP26" s="271">
        <v>0</v>
      </c>
      <c r="AQ26" s="271">
        <v>0</v>
      </c>
      <c r="AR26" s="271">
        <v>0</v>
      </c>
      <c r="AS26" s="271">
        <v>0</v>
      </c>
      <c r="AT26" s="271">
        <v>0</v>
      </c>
      <c r="AU26" s="271">
        <v>0</v>
      </c>
      <c r="AV26" s="271">
        <v>0</v>
      </c>
      <c r="AW26" s="271">
        <v>0</v>
      </c>
      <c r="AX26" s="271">
        <v>0</v>
      </c>
      <c r="AY26" s="271">
        <v>0</v>
      </c>
      <c r="AZ26" s="271">
        <v>0</v>
      </c>
      <c r="BA26" s="271">
        <v>0</v>
      </c>
      <c r="BB26" s="271">
        <v>0</v>
      </c>
      <c r="BC26" s="271">
        <v>0</v>
      </c>
      <c r="BD26" s="271">
        <v>0</v>
      </c>
      <c r="BE26" s="271">
        <v>0</v>
      </c>
      <c r="BF26" s="271">
        <v>0</v>
      </c>
      <c r="BG26" s="271">
        <v>0</v>
      </c>
      <c r="BH26" s="271">
        <v>0</v>
      </c>
      <c r="BI26" s="271">
        <v>0</v>
      </c>
      <c r="BJ26" s="271">
        <v>0</v>
      </c>
      <c r="BK26" s="271">
        <v>0</v>
      </c>
      <c r="BL26" s="271">
        <v>0</v>
      </c>
      <c r="BM26" s="271">
        <v>0</v>
      </c>
      <c r="BN26" s="271">
        <v>0</v>
      </c>
      <c r="BO26" s="271">
        <v>0</v>
      </c>
      <c r="BP26" s="271">
        <v>0</v>
      </c>
      <c r="BQ26" s="271">
        <v>0</v>
      </c>
      <c r="BR26" s="271">
        <v>0</v>
      </c>
      <c r="BS26" s="271">
        <v>0</v>
      </c>
      <c r="BT26" s="271">
        <v>0</v>
      </c>
      <c r="BU26" s="271">
        <v>0</v>
      </c>
      <c r="BV26" s="271">
        <v>0</v>
      </c>
      <c r="BW26" s="271">
        <v>0</v>
      </c>
      <c r="BX26" s="271">
        <v>0</v>
      </c>
      <c r="BY26" s="271">
        <v>0</v>
      </c>
      <c r="BZ26" s="271">
        <v>0</v>
      </c>
      <c r="CA26" s="271">
        <v>0</v>
      </c>
      <c r="CB26" s="271">
        <v>0</v>
      </c>
      <c r="CC26" s="269">
        <f t="shared" si="66"/>
        <v>0</v>
      </c>
      <c r="CD26" s="269">
        <f t="shared" si="67"/>
        <v>0</v>
      </c>
    </row>
    <row r="27" spans="1:82" ht="31.5" x14ac:dyDescent="0.25">
      <c r="A27" s="66" t="s">
        <v>180</v>
      </c>
      <c r="B27" s="44" t="s">
        <v>441</v>
      </c>
      <c r="C27" s="268">
        <f t="shared" si="68"/>
        <v>49.817155</v>
      </c>
      <c r="D27" s="268">
        <f t="shared" si="69"/>
        <v>49.250000506170998</v>
      </c>
      <c r="E27" s="270">
        <v>0</v>
      </c>
      <c r="F27" s="268">
        <f>D27</f>
        <v>49.250000506170998</v>
      </c>
      <c r="G27" s="268">
        <f t="shared" si="65"/>
        <v>49.250000506170998</v>
      </c>
      <c r="H27" s="214">
        <v>0</v>
      </c>
      <c r="I27" s="214">
        <v>0</v>
      </c>
      <c r="J27" s="214">
        <v>0</v>
      </c>
      <c r="K27" s="214">
        <v>0</v>
      </c>
      <c r="L27" s="214">
        <v>0</v>
      </c>
      <c r="M27" s="271">
        <v>0</v>
      </c>
      <c r="N27" s="214">
        <v>0</v>
      </c>
      <c r="O27" s="271">
        <v>0</v>
      </c>
      <c r="P27" s="271">
        <v>0</v>
      </c>
      <c r="Q27" s="271">
        <v>0</v>
      </c>
      <c r="R27" s="271">
        <v>0</v>
      </c>
      <c r="S27" s="271">
        <v>0</v>
      </c>
      <c r="T27" s="271">
        <v>0</v>
      </c>
      <c r="U27" s="271">
        <v>0</v>
      </c>
      <c r="V27" s="271">
        <v>0</v>
      </c>
      <c r="W27" s="271">
        <v>0</v>
      </c>
      <c r="X27" s="271">
        <v>0</v>
      </c>
      <c r="Y27" s="271">
        <v>14.9451465</v>
      </c>
      <c r="Z27" s="271">
        <v>0</v>
      </c>
      <c r="AA27" s="271">
        <v>14.7750001518513</v>
      </c>
      <c r="AB27" s="271">
        <v>0</v>
      </c>
      <c r="AC27" s="271">
        <v>34.8720085</v>
      </c>
      <c r="AD27" s="271">
        <v>0</v>
      </c>
      <c r="AE27" s="271">
        <v>34.475000354319697</v>
      </c>
      <c r="AF27" s="271">
        <v>0</v>
      </c>
      <c r="AG27" s="271">
        <v>0</v>
      </c>
      <c r="AH27" s="271">
        <v>0</v>
      </c>
      <c r="AI27" s="271">
        <v>0</v>
      </c>
      <c r="AJ27" s="271">
        <v>0</v>
      </c>
      <c r="AK27" s="271">
        <v>0</v>
      </c>
      <c r="AL27" s="271">
        <v>0</v>
      </c>
      <c r="AM27" s="271">
        <v>0</v>
      </c>
      <c r="AN27" s="271">
        <v>0</v>
      </c>
      <c r="AO27" s="271">
        <v>0</v>
      </c>
      <c r="AP27" s="271">
        <v>0</v>
      </c>
      <c r="AQ27" s="271">
        <v>0</v>
      </c>
      <c r="AR27" s="271">
        <v>0</v>
      </c>
      <c r="AS27" s="271">
        <v>0</v>
      </c>
      <c r="AT27" s="271">
        <v>0</v>
      </c>
      <c r="AU27" s="271">
        <v>0</v>
      </c>
      <c r="AV27" s="271">
        <v>0</v>
      </c>
      <c r="AW27" s="271">
        <v>0</v>
      </c>
      <c r="AX27" s="271">
        <v>0</v>
      </c>
      <c r="AY27" s="271">
        <v>0</v>
      </c>
      <c r="AZ27" s="271">
        <v>0</v>
      </c>
      <c r="BA27" s="271">
        <v>0</v>
      </c>
      <c r="BB27" s="271">
        <v>0</v>
      </c>
      <c r="BC27" s="271">
        <v>0</v>
      </c>
      <c r="BD27" s="271">
        <v>0</v>
      </c>
      <c r="BE27" s="271">
        <v>0</v>
      </c>
      <c r="BF27" s="271">
        <v>0</v>
      </c>
      <c r="BG27" s="271">
        <v>0</v>
      </c>
      <c r="BH27" s="271">
        <v>0</v>
      </c>
      <c r="BI27" s="271">
        <v>0</v>
      </c>
      <c r="BJ27" s="271">
        <v>0</v>
      </c>
      <c r="BK27" s="271">
        <v>0</v>
      </c>
      <c r="BL27" s="271">
        <v>0</v>
      </c>
      <c r="BM27" s="271">
        <v>0</v>
      </c>
      <c r="BN27" s="271">
        <v>0</v>
      </c>
      <c r="BO27" s="271">
        <v>0</v>
      </c>
      <c r="BP27" s="271">
        <v>0</v>
      </c>
      <c r="BQ27" s="271">
        <v>0</v>
      </c>
      <c r="BR27" s="271">
        <v>0</v>
      </c>
      <c r="BS27" s="271">
        <v>0</v>
      </c>
      <c r="BT27" s="271">
        <v>0</v>
      </c>
      <c r="BU27" s="271">
        <v>0</v>
      </c>
      <c r="BV27" s="271">
        <v>0</v>
      </c>
      <c r="BW27" s="271">
        <v>0</v>
      </c>
      <c r="BX27" s="271">
        <v>0</v>
      </c>
      <c r="BY27" s="271">
        <v>0</v>
      </c>
      <c r="BZ27" s="271">
        <v>0</v>
      </c>
      <c r="CA27" s="271">
        <v>0</v>
      </c>
      <c r="CB27" s="271">
        <v>0</v>
      </c>
      <c r="CC27" s="269">
        <f t="shared" si="66"/>
        <v>49.817155</v>
      </c>
      <c r="CD27" s="269">
        <f t="shared" si="67"/>
        <v>49.250000506170998</v>
      </c>
    </row>
    <row r="28" spans="1:82" x14ac:dyDescent="0.25">
      <c r="A28" s="66" t="s">
        <v>179</v>
      </c>
      <c r="B28" s="44" t="s">
        <v>540</v>
      </c>
      <c r="C28" s="268">
        <f t="shared" si="68"/>
        <v>0</v>
      </c>
      <c r="D28" s="268">
        <f t="shared" si="69"/>
        <v>0</v>
      </c>
      <c r="E28" s="270">
        <v>0</v>
      </c>
      <c r="F28" s="268">
        <f t="shared" si="64"/>
        <v>0</v>
      </c>
      <c r="G28" s="268">
        <f t="shared" si="65"/>
        <v>0</v>
      </c>
      <c r="H28" s="214">
        <v>0</v>
      </c>
      <c r="I28" s="214">
        <v>0</v>
      </c>
      <c r="J28" s="214">
        <v>0</v>
      </c>
      <c r="K28" s="214">
        <v>0</v>
      </c>
      <c r="L28" s="214">
        <v>0</v>
      </c>
      <c r="M28" s="271">
        <v>0</v>
      </c>
      <c r="N28" s="214">
        <v>0</v>
      </c>
      <c r="O28" s="271">
        <v>0</v>
      </c>
      <c r="P28" s="271">
        <v>0</v>
      </c>
      <c r="Q28" s="271">
        <v>0</v>
      </c>
      <c r="R28" s="271">
        <v>0</v>
      </c>
      <c r="S28" s="271">
        <v>0</v>
      </c>
      <c r="T28" s="271">
        <v>0</v>
      </c>
      <c r="U28" s="271">
        <v>0</v>
      </c>
      <c r="V28" s="271">
        <v>0</v>
      </c>
      <c r="W28" s="271">
        <v>0</v>
      </c>
      <c r="X28" s="271">
        <v>0</v>
      </c>
      <c r="Y28" s="271">
        <v>0</v>
      </c>
      <c r="Z28" s="271">
        <v>0</v>
      </c>
      <c r="AA28" s="271">
        <v>0</v>
      </c>
      <c r="AB28" s="271">
        <v>0</v>
      </c>
      <c r="AC28" s="271">
        <v>0</v>
      </c>
      <c r="AD28" s="271">
        <v>0</v>
      </c>
      <c r="AE28" s="271">
        <v>0</v>
      </c>
      <c r="AF28" s="271">
        <v>0</v>
      </c>
      <c r="AG28" s="271">
        <v>0</v>
      </c>
      <c r="AH28" s="271">
        <v>0</v>
      </c>
      <c r="AI28" s="271">
        <v>0</v>
      </c>
      <c r="AJ28" s="271">
        <v>0</v>
      </c>
      <c r="AK28" s="271">
        <v>0</v>
      </c>
      <c r="AL28" s="271">
        <v>0</v>
      </c>
      <c r="AM28" s="271">
        <v>0</v>
      </c>
      <c r="AN28" s="271">
        <v>0</v>
      </c>
      <c r="AO28" s="271">
        <v>0</v>
      </c>
      <c r="AP28" s="271">
        <v>0</v>
      </c>
      <c r="AQ28" s="271">
        <v>0</v>
      </c>
      <c r="AR28" s="271">
        <v>0</v>
      </c>
      <c r="AS28" s="271">
        <v>0</v>
      </c>
      <c r="AT28" s="271">
        <v>0</v>
      </c>
      <c r="AU28" s="271">
        <v>0</v>
      </c>
      <c r="AV28" s="271">
        <v>0</v>
      </c>
      <c r="AW28" s="271">
        <v>0</v>
      </c>
      <c r="AX28" s="271">
        <v>0</v>
      </c>
      <c r="AY28" s="271">
        <v>0</v>
      </c>
      <c r="AZ28" s="271">
        <v>0</v>
      </c>
      <c r="BA28" s="271">
        <v>0</v>
      </c>
      <c r="BB28" s="271">
        <v>0</v>
      </c>
      <c r="BC28" s="271">
        <v>0</v>
      </c>
      <c r="BD28" s="271">
        <v>0</v>
      </c>
      <c r="BE28" s="271">
        <v>0</v>
      </c>
      <c r="BF28" s="271">
        <v>0</v>
      </c>
      <c r="BG28" s="271">
        <v>0</v>
      </c>
      <c r="BH28" s="271">
        <v>0</v>
      </c>
      <c r="BI28" s="271">
        <v>0</v>
      </c>
      <c r="BJ28" s="271">
        <v>0</v>
      </c>
      <c r="BK28" s="271">
        <v>0</v>
      </c>
      <c r="BL28" s="271">
        <v>0</v>
      </c>
      <c r="BM28" s="271">
        <v>0</v>
      </c>
      <c r="BN28" s="271">
        <v>0</v>
      </c>
      <c r="BO28" s="271">
        <v>0</v>
      </c>
      <c r="BP28" s="271">
        <v>0</v>
      </c>
      <c r="BQ28" s="271">
        <v>0</v>
      </c>
      <c r="BR28" s="271">
        <v>0</v>
      </c>
      <c r="BS28" s="271">
        <v>0</v>
      </c>
      <c r="BT28" s="271">
        <v>0</v>
      </c>
      <c r="BU28" s="271">
        <v>0</v>
      </c>
      <c r="BV28" s="271">
        <v>0</v>
      </c>
      <c r="BW28" s="271">
        <v>0</v>
      </c>
      <c r="BX28" s="271">
        <v>0</v>
      </c>
      <c r="BY28" s="271">
        <v>0</v>
      </c>
      <c r="BZ28" s="271">
        <v>0</v>
      </c>
      <c r="CA28" s="271">
        <v>0</v>
      </c>
      <c r="CB28" s="271">
        <v>0</v>
      </c>
      <c r="CC28" s="269">
        <f t="shared" si="66"/>
        <v>0</v>
      </c>
      <c r="CD28" s="269">
        <f t="shared" si="67"/>
        <v>0</v>
      </c>
    </row>
    <row r="29" spans="1:82" x14ac:dyDescent="0.25">
      <c r="A29" s="66" t="s">
        <v>178</v>
      </c>
      <c r="B29" s="69" t="s">
        <v>177</v>
      </c>
      <c r="C29" s="268">
        <f t="shared" si="68"/>
        <v>0</v>
      </c>
      <c r="D29" s="268">
        <f t="shared" si="69"/>
        <v>0</v>
      </c>
      <c r="E29" s="270">
        <v>0</v>
      </c>
      <c r="F29" s="268">
        <f t="shared" si="64"/>
        <v>0</v>
      </c>
      <c r="G29" s="268">
        <f t="shared" si="65"/>
        <v>0</v>
      </c>
      <c r="H29" s="214">
        <v>0</v>
      </c>
      <c r="I29" s="214">
        <v>0</v>
      </c>
      <c r="J29" s="214">
        <v>0</v>
      </c>
      <c r="K29" s="214">
        <v>0</v>
      </c>
      <c r="L29" s="214">
        <v>0</v>
      </c>
      <c r="M29" s="214">
        <v>0</v>
      </c>
      <c r="N29" s="214">
        <v>0</v>
      </c>
      <c r="O29" s="214">
        <v>0</v>
      </c>
      <c r="P29" s="271">
        <v>0</v>
      </c>
      <c r="Q29" s="271">
        <v>0</v>
      </c>
      <c r="R29" s="271">
        <v>0</v>
      </c>
      <c r="S29" s="271">
        <v>0</v>
      </c>
      <c r="T29" s="271">
        <v>0</v>
      </c>
      <c r="U29" s="271">
        <v>0</v>
      </c>
      <c r="V29" s="271">
        <v>0</v>
      </c>
      <c r="W29" s="271">
        <v>0</v>
      </c>
      <c r="X29" s="271">
        <v>0</v>
      </c>
      <c r="Y29" s="271">
        <v>0</v>
      </c>
      <c r="Z29" s="271">
        <v>0</v>
      </c>
      <c r="AA29" s="271">
        <v>0</v>
      </c>
      <c r="AB29" s="271">
        <v>0</v>
      </c>
      <c r="AC29" s="271">
        <v>0</v>
      </c>
      <c r="AD29" s="271">
        <v>0</v>
      </c>
      <c r="AE29" s="271">
        <v>0</v>
      </c>
      <c r="AF29" s="271">
        <v>0</v>
      </c>
      <c r="AG29" s="271">
        <v>0</v>
      </c>
      <c r="AH29" s="271">
        <v>0</v>
      </c>
      <c r="AI29" s="271">
        <v>0</v>
      </c>
      <c r="AJ29" s="271">
        <v>0</v>
      </c>
      <c r="AK29" s="271">
        <v>0</v>
      </c>
      <c r="AL29" s="271">
        <v>0</v>
      </c>
      <c r="AM29" s="271">
        <v>0</v>
      </c>
      <c r="AN29" s="271">
        <v>0</v>
      </c>
      <c r="AO29" s="271">
        <v>0</v>
      </c>
      <c r="AP29" s="271">
        <v>0</v>
      </c>
      <c r="AQ29" s="271">
        <v>0</v>
      </c>
      <c r="AR29" s="271">
        <v>0</v>
      </c>
      <c r="AS29" s="271">
        <v>0</v>
      </c>
      <c r="AT29" s="271">
        <v>0</v>
      </c>
      <c r="AU29" s="271">
        <v>0</v>
      </c>
      <c r="AV29" s="271">
        <v>0</v>
      </c>
      <c r="AW29" s="271">
        <v>0</v>
      </c>
      <c r="AX29" s="271">
        <v>0</v>
      </c>
      <c r="AY29" s="271">
        <v>0</v>
      </c>
      <c r="AZ29" s="271">
        <v>0</v>
      </c>
      <c r="BA29" s="271">
        <v>0</v>
      </c>
      <c r="BB29" s="271">
        <v>0</v>
      </c>
      <c r="BC29" s="271">
        <v>0</v>
      </c>
      <c r="BD29" s="271">
        <v>0</v>
      </c>
      <c r="BE29" s="271">
        <v>0</v>
      </c>
      <c r="BF29" s="271">
        <v>0</v>
      </c>
      <c r="BG29" s="271">
        <v>0</v>
      </c>
      <c r="BH29" s="271">
        <v>0</v>
      </c>
      <c r="BI29" s="271">
        <v>0</v>
      </c>
      <c r="BJ29" s="271">
        <v>0</v>
      </c>
      <c r="BK29" s="271">
        <v>0</v>
      </c>
      <c r="BL29" s="271">
        <v>0</v>
      </c>
      <c r="BM29" s="271">
        <v>0</v>
      </c>
      <c r="BN29" s="271">
        <v>0</v>
      </c>
      <c r="BO29" s="271">
        <v>0</v>
      </c>
      <c r="BP29" s="271">
        <v>0</v>
      </c>
      <c r="BQ29" s="271">
        <v>0</v>
      </c>
      <c r="BR29" s="271">
        <v>0</v>
      </c>
      <c r="BS29" s="271">
        <v>0</v>
      </c>
      <c r="BT29" s="271">
        <v>0</v>
      </c>
      <c r="BU29" s="271">
        <v>0</v>
      </c>
      <c r="BV29" s="271">
        <v>0</v>
      </c>
      <c r="BW29" s="271">
        <v>0</v>
      </c>
      <c r="BX29" s="271">
        <v>0</v>
      </c>
      <c r="BY29" s="271">
        <v>0</v>
      </c>
      <c r="BZ29" s="271">
        <v>0</v>
      </c>
      <c r="CA29" s="271">
        <v>0</v>
      </c>
      <c r="CB29" s="271">
        <v>0</v>
      </c>
      <c r="CC29" s="269">
        <f t="shared" si="66"/>
        <v>0</v>
      </c>
      <c r="CD29" s="269">
        <f t="shared" si="67"/>
        <v>0</v>
      </c>
    </row>
    <row r="30" spans="1:82" ht="47.25" x14ac:dyDescent="0.25">
      <c r="A30" s="68" t="s">
        <v>64</v>
      </c>
      <c r="B30" s="67" t="s">
        <v>176</v>
      </c>
      <c r="C30" s="268">
        <f t="shared" si="68"/>
        <v>41.514296000000002</v>
      </c>
      <c r="D30" s="268">
        <f t="shared" si="69"/>
        <v>41.041667088475897</v>
      </c>
      <c r="E30" s="268">
        <v>0</v>
      </c>
      <c r="F30" s="268">
        <f t="shared" si="64"/>
        <v>41.041667088475897</v>
      </c>
      <c r="G30" s="268">
        <f t="shared" si="65"/>
        <v>41.041667088475897</v>
      </c>
      <c r="H30" s="268">
        <v>0</v>
      </c>
      <c r="I30" s="268">
        <v>0</v>
      </c>
      <c r="J30" s="268">
        <f t="shared" ref="J30:BQ30" si="70">SUM(J31:J34)</f>
        <v>0</v>
      </c>
      <c r="K30" s="268">
        <f>I30</f>
        <v>0</v>
      </c>
      <c r="L30" s="268">
        <f t="shared" si="70"/>
        <v>0</v>
      </c>
      <c r="M30" s="269">
        <f t="shared" ref="M30" si="71">SUM(M31:M34)</f>
        <v>0</v>
      </c>
      <c r="N30" s="268">
        <f t="shared" si="70"/>
        <v>0</v>
      </c>
      <c r="O30" s="269">
        <f t="shared" si="70"/>
        <v>0</v>
      </c>
      <c r="P30" s="269">
        <f t="shared" si="70"/>
        <v>0</v>
      </c>
      <c r="Q30" s="269">
        <f t="shared" ref="Q30" si="72">SUM(Q31:Q34)</f>
        <v>0</v>
      </c>
      <c r="R30" s="269">
        <f t="shared" si="70"/>
        <v>0</v>
      </c>
      <c r="S30" s="269">
        <f t="shared" si="70"/>
        <v>0</v>
      </c>
      <c r="T30" s="269">
        <f t="shared" si="70"/>
        <v>0</v>
      </c>
      <c r="U30" s="269">
        <f t="shared" ref="U30" si="73">SUM(U31:U34)</f>
        <v>0</v>
      </c>
      <c r="V30" s="269">
        <f t="shared" si="70"/>
        <v>0</v>
      </c>
      <c r="W30" s="269">
        <f t="shared" si="70"/>
        <v>0</v>
      </c>
      <c r="X30" s="269">
        <f t="shared" si="70"/>
        <v>0</v>
      </c>
      <c r="Y30" s="269">
        <f t="shared" ref="Y30" si="74">SUM(Y31:Y34)</f>
        <v>0</v>
      </c>
      <c r="Z30" s="269">
        <f t="shared" si="70"/>
        <v>0</v>
      </c>
      <c r="AA30" s="269">
        <f t="shared" si="70"/>
        <v>0</v>
      </c>
      <c r="AB30" s="269">
        <f t="shared" si="70"/>
        <v>0</v>
      </c>
      <c r="AC30" s="269">
        <f t="shared" ref="AC30" si="75">SUM(AC31:AC34)</f>
        <v>41.514296000000002</v>
      </c>
      <c r="AD30" s="269">
        <f t="shared" si="70"/>
        <v>0</v>
      </c>
      <c r="AE30" s="269">
        <f t="shared" si="70"/>
        <v>41.041667088475897</v>
      </c>
      <c r="AF30" s="269">
        <f t="shared" si="70"/>
        <v>0</v>
      </c>
      <c r="AG30" s="269">
        <f t="shared" si="70"/>
        <v>0</v>
      </c>
      <c r="AH30" s="269">
        <f t="shared" ref="AH30:BM30" si="76">SUM(AH31:AH34)</f>
        <v>0</v>
      </c>
      <c r="AI30" s="269">
        <f t="shared" si="76"/>
        <v>0</v>
      </c>
      <c r="AJ30" s="269">
        <f t="shared" si="76"/>
        <v>0</v>
      </c>
      <c r="AK30" s="269">
        <f t="shared" ref="AK30" si="77">SUM(AK31:AK34)</f>
        <v>0</v>
      </c>
      <c r="AL30" s="269">
        <f t="shared" si="76"/>
        <v>0</v>
      </c>
      <c r="AM30" s="269">
        <f t="shared" si="76"/>
        <v>0</v>
      </c>
      <c r="AN30" s="269">
        <f t="shared" si="76"/>
        <v>0</v>
      </c>
      <c r="AO30" s="269">
        <f t="shared" ref="AO30" si="78">SUM(AO31:AO34)</f>
        <v>0</v>
      </c>
      <c r="AP30" s="269">
        <f t="shared" si="76"/>
        <v>0</v>
      </c>
      <c r="AQ30" s="269">
        <f t="shared" si="76"/>
        <v>0</v>
      </c>
      <c r="AR30" s="269">
        <f t="shared" si="76"/>
        <v>0</v>
      </c>
      <c r="AS30" s="269">
        <f t="shared" ref="AS30" si="79">SUM(AS31:AS34)</f>
        <v>0</v>
      </c>
      <c r="AT30" s="269">
        <f t="shared" si="76"/>
        <v>0</v>
      </c>
      <c r="AU30" s="269">
        <f t="shared" si="76"/>
        <v>0</v>
      </c>
      <c r="AV30" s="269">
        <f t="shared" si="76"/>
        <v>0</v>
      </c>
      <c r="AW30" s="269">
        <f t="shared" ref="AW30" si="80">SUM(AW31:AW34)</f>
        <v>0</v>
      </c>
      <c r="AX30" s="269">
        <f t="shared" si="76"/>
        <v>0</v>
      </c>
      <c r="AY30" s="269">
        <f t="shared" si="76"/>
        <v>0</v>
      </c>
      <c r="AZ30" s="269">
        <f t="shared" si="76"/>
        <v>0</v>
      </c>
      <c r="BA30" s="269">
        <f t="shared" ref="BA30" si="81">SUM(BA31:BA34)</f>
        <v>0</v>
      </c>
      <c r="BB30" s="269">
        <f t="shared" si="76"/>
        <v>0</v>
      </c>
      <c r="BC30" s="269">
        <f t="shared" si="76"/>
        <v>0</v>
      </c>
      <c r="BD30" s="269">
        <f t="shared" si="76"/>
        <v>0</v>
      </c>
      <c r="BE30" s="269">
        <f t="shared" ref="BE30" si="82">SUM(BE31:BE34)</f>
        <v>0</v>
      </c>
      <c r="BF30" s="269">
        <f t="shared" si="76"/>
        <v>0</v>
      </c>
      <c r="BG30" s="269">
        <f t="shared" si="76"/>
        <v>0</v>
      </c>
      <c r="BH30" s="269">
        <f t="shared" si="76"/>
        <v>0</v>
      </c>
      <c r="BI30" s="269">
        <f t="shared" ref="BI30" si="83">SUM(BI31:BI34)</f>
        <v>0</v>
      </c>
      <c r="BJ30" s="269">
        <f t="shared" si="76"/>
        <v>0</v>
      </c>
      <c r="BK30" s="269">
        <f t="shared" si="76"/>
        <v>0</v>
      </c>
      <c r="BL30" s="269">
        <f t="shared" si="76"/>
        <v>0</v>
      </c>
      <c r="BM30" s="269">
        <f t="shared" si="76"/>
        <v>0</v>
      </c>
      <c r="BN30" s="269">
        <f t="shared" si="70"/>
        <v>0</v>
      </c>
      <c r="BO30" s="269">
        <f t="shared" si="70"/>
        <v>0</v>
      </c>
      <c r="BP30" s="269">
        <f t="shared" si="70"/>
        <v>0</v>
      </c>
      <c r="BQ30" s="269">
        <f t="shared" si="70"/>
        <v>0</v>
      </c>
      <c r="BR30" s="269">
        <f t="shared" ref="BR30:BU30" si="84">SUM(BR31:BR34)</f>
        <v>0</v>
      </c>
      <c r="BS30" s="269">
        <f t="shared" si="84"/>
        <v>0</v>
      </c>
      <c r="BT30" s="269">
        <f t="shared" si="84"/>
        <v>0</v>
      </c>
      <c r="BU30" s="269">
        <f t="shared" si="84"/>
        <v>0</v>
      </c>
      <c r="BV30" s="269">
        <f t="shared" ref="BV30:BY30" si="85">SUM(BV31:BV34)</f>
        <v>0</v>
      </c>
      <c r="BW30" s="269">
        <f t="shared" si="85"/>
        <v>0</v>
      </c>
      <c r="BX30" s="269">
        <f t="shared" si="85"/>
        <v>0</v>
      </c>
      <c r="BY30" s="269">
        <f t="shared" si="85"/>
        <v>0</v>
      </c>
      <c r="BZ30" s="269">
        <f t="shared" ref="BZ30:CB30" si="86">SUM(BZ31:BZ34)</f>
        <v>0</v>
      </c>
      <c r="CA30" s="269">
        <f t="shared" si="86"/>
        <v>0</v>
      </c>
      <c r="CB30" s="269">
        <f t="shared" si="86"/>
        <v>0</v>
      </c>
      <c r="CC30" s="269">
        <f t="shared" si="66"/>
        <v>41.514296000000002</v>
      </c>
      <c r="CD30" s="269">
        <f t="shared" si="67"/>
        <v>41.041667088475897</v>
      </c>
    </row>
    <row r="31" spans="1:82" x14ac:dyDescent="0.25">
      <c r="A31" s="68" t="s">
        <v>175</v>
      </c>
      <c r="B31" s="44" t="s">
        <v>174</v>
      </c>
      <c r="C31" s="272">
        <f t="shared" si="68"/>
        <v>0</v>
      </c>
      <c r="D31" s="272">
        <f t="shared" si="69"/>
        <v>0</v>
      </c>
      <c r="E31" s="272">
        <v>0</v>
      </c>
      <c r="F31" s="272">
        <f t="shared" si="64"/>
        <v>0</v>
      </c>
      <c r="G31" s="272">
        <f t="shared" si="65"/>
        <v>0</v>
      </c>
      <c r="H31" s="272">
        <v>0</v>
      </c>
      <c r="I31" s="272">
        <v>0</v>
      </c>
      <c r="J31" s="272">
        <v>0</v>
      </c>
      <c r="K31" s="272">
        <v>0</v>
      </c>
      <c r="L31" s="272">
        <v>0</v>
      </c>
      <c r="M31" s="272">
        <v>0</v>
      </c>
      <c r="N31" s="272">
        <v>0</v>
      </c>
      <c r="O31" s="272">
        <v>0</v>
      </c>
      <c r="P31" s="272">
        <v>0</v>
      </c>
      <c r="Q31" s="272">
        <v>0</v>
      </c>
      <c r="R31" s="272">
        <v>0</v>
      </c>
      <c r="S31" s="272">
        <v>0</v>
      </c>
      <c r="T31" s="272">
        <v>0</v>
      </c>
      <c r="U31" s="272">
        <v>0</v>
      </c>
      <c r="V31" s="272">
        <v>0</v>
      </c>
      <c r="W31" s="272">
        <v>0</v>
      </c>
      <c r="X31" s="272">
        <v>0</v>
      </c>
      <c r="Y31" s="272">
        <v>0</v>
      </c>
      <c r="Z31" s="272">
        <v>0</v>
      </c>
      <c r="AA31" s="272">
        <v>0</v>
      </c>
      <c r="AB31" s="272">
        <v>0</v>
      </c>
      <c r="AC31" s="272">
        <v>0</v>
      </c>
      <c r="AD31" s="272">
        <v>0</v>
      </c>
      <c r="AE31" s="272">
        <v>0</v>
      </c>
      <c r="AF31" s="272">
        <v>0</v>
      </c>
      <c r="AG31" s="272">
        <v>0</v>
      </c>
      <c r="AH31" s="272">
        <v>0</v>
      </c>
      <c r="AI31" s="272">
        <v>0</v>
      </c>
      <c r="AJ31" s="272">
        <v>0</v>
      </c>
      <c r="AK31" s="272">
        <v>0</v>
      </c>
      <c r="AL31" s="272">
        <v>0</v>
      </c>
      <c r="AM31" s="272">
        <v>0</v>
      </c>
      <c r="AN31" s="272">
        <v>0</v>
      </c>
      <c r="AO31" s="272">
        <v>0</v>
      </c>
      <c r="AP31" s="272">
        <v>0</v>
      </c>
      <c r="AQ31" s="272">
        <v>0</v>
      </c>
      <c r="AR31" s="272">
        <v>0</v>
      </c>
      <c r="AS31" s="272">
        <v>0</v>
      </c>
      <c r="AT31" s="272">
        <v>0</v>
      </c>
      <c r="AU31" s="272">
        <v>0</v>
      </c>
      <c r="AV31" s="272">
        <v>0</v>
      </c>
      <c r="AW31" s="272">
        <v>0</v>
      </c>
      <c r="AX31" s="272">
        <v>0</v>
      </c>
      <c r="AY31" s="272">
        <v>0</v>
      </c>
      <c r="AZ31" s="272">
        <v>0</v>
      </c>
      <c r="BA31" s="272">
        <v>0</v>
      </c>
      <c r="BB31" s="272">
        <v>0</v>
      </c>
      <c r="BC31" s="272">
        <v>0</v>
      </c>
      <c r="BD31" s="272">
        <v>0</v>
      </c>
      <c r="BE31" s="272">
        <v>0</v>
      </c>
      <c r="BF31" s="272">
        <v>0</v>
      </c>
      <c r="BG31" s="272">
        <v>0</v>
      </c>
      <c r="BH31" s="272">
        <v>0</v>
      </c>
      <c r="BI31" s="272">
        <v>0</v>
      </c>
      <c r="BJ31" s="272">
        <v>0</v>
      </c>
      <c r="BK31" s="272">
        <v>0</v>
      </c>
      <c r="BL31" s="272">
        <v>0</v>
      </c>
      <c r="BM31" s="272">
        <v>0</v>
      </c>
      <c r="BN31" s="272">
        <v>0</v>
      </c>
      <c r="BO31" s="272">
        <v>0</v>
      </c>
      <c r="BP31" s="272">
        <v>0</v>
      </c>
      <c r="BQ31" s="272">
        <v>0</v>
      </c>
      <c r="BR31" s="272">
        <v>0</v>
      </c>
      <c r="BS31" s="272">
        <v>0</v>
      </c>
      <c r="BT31" s="272">
        <v>0</v>
      </c>
      <c r="BU31" s="272">
        <v>0</v>
      </c>
      <c r="BV31" s="272">
        <v>0</v>
      </c>
      <c r="BW31" s="272">
        <v>0</v>
      </c>
      <c r="BX31" s="272">
        <v>0</v>
      </c>
      <c r="BY31" s="272">
        <v>0</v>
      </c>
      <c r="BZ31" s="272">
        <v>0</v>
      </c>
      <c r="CA31" s="272">
        <v>0</v>
      </c>
      <c r="CB31" s="272">
        <v>0</v>
      </c>
      <c r="CC31" s="272">
        <f t="shared" si="66"/>
        <v>0</v>
      </c>
      <c r="CD31" s="272">
        <f t="shared" si="67"/>
        <v>0</v>
      </c>
    </row>
    <row r="32" spans="1:82" ht="31.5" x14ac:dyDescent="0.25">
      <c r="A32" s="68" t="s">
        <v>173</v>
      </c>
      <c r="B32" s="44" t="s">
        <v>172</v>
      </c>
      <c r="C32" s="272">
        <f t="shared" si="68"/>
        <v>41.514296000000002</v>
      </c>
      <c r="D32" s="272">
        <f t="shared" si="69"/>
        <v>41.041667088475897</v>
      </c>
      <c r="E32" s="272">
        <v>0</v>
      </c>
      <c r="F32" s="272">
        <f t="shared" si="64"/>
        <v>41.041667088475897</v>
      </c>
      <c r="G32" s="272">
        <f t="shared" si="65"/>
        <v>41.041667088475897</v>
      </c>
      <c r="H32" s="272">
        <v>0</v>
      </c>
      <c r="I32" s="272">
        <v>0</v>
      </c>
      <c r="J32" s="272">
        <v>0</v>
      </c>
      <c r="K32" s="272">
        <v>0</v>
      </c>
      <c r="L32" s="272">
        <v>0</v>
      </c>
      <c r="M32" s="272">
        <v>0</v>
      </c>
      <c r="N32" s="272">
        <v>0</v>
      </c>
      <c r="O32" s="272">
        <v>0</v>
      </c>
      <c r="P32" s="272">
        <v>0</v>
      </c>
      <c r="Q32" s="272">
        <v>0</v>
      </c>
      <c r="R32" s="272">
        <v>0</v>
      </c>
      <c r="S32" s="272">
        <v>0</v>
      </c>
      <c r="T32" s="272">
        <v>0</v>
      </c>
      <c r="U32" s="272">
        <v>0</v>
      </c>
      <c r="V32" s="272">
        <v>0</v>
      </c>
      <c r="W32" s="272">
        <v>0</v>
      </c>
      <c r="X32" s="272">
        <v>0</v>
      </c>
      <c r="Y32" s="272">
        <v>0</v>
      </c>
      <c r="Z32" s="272">
        <v>0</v>
      </c>
      <c r="AA32" s="272">
        <v>0</v>
      </c>
      <c r="AB32" s="272">
        <v>0</v>
      </c>
      <c r="AC32" s="272">
        <f>29.0600072+12.4542888</f>
        <v>41.514296000000002</v>
      </c>
      <c r="AD32" s="272">
        <v>0</v>
      </c>
      <c r="AE32" s="272">
        <v>41.041667088475897</v>
      </c>
      <c r="AF32" s="272">
        <v>0</v>
      </c>
      <c r="AG32" s="272">
        <v>0</v>
      </c>
      <c r="AH32" s="272">
        <v>0</v>
      </c>
      <c r="AI32" s="272">
        <v>0</v>
      </c>
      <c r="AJ32" s="272">
        <v>0</v>
      </c>
      <c r="AK32" s="272">
        <v>0</v>
      </c>
      <c r="AL32" s="272">
        <v>0</v>
      </c>
      <c r="AM32" s="272">
        <v>0</v>
      </c>
      <c r="AN32" s="272">
        <v>0</v>
      </c>
      <c r="AO32" s="272">
        <v>0</v>
      </c>
      <c r="AP32" s="272">
        <v>0</v>
      </c>
      <c r="AQ32" s="272">
        <v>0</v>
      </c>
      <c r="AR32" s="272">
        <v>0</v>
      </c>
      <c r="AS32" s="272">
        <v>0</v>
      </c>
      <c r="AT32" s="272">
        <v>0</v>
      </c>
      <c r="AU32" s="272">
        <v>0</v>
      </c>
      <c r="AV32" s="272">
        <v>0</v>
      </c>
      <c r="AW32" s="272">
        <v>0</v>
      </c>
      <c r="AX32" s="272">
        <v>0</v>
      </c>
      <c r="AY32" s="272">
        <v>0</v>
      </c>
      <c r="AZ32" s="272">
        <v>0</v>
      </c>
      <c r="BA32" s="272">
        <v>0</v>
      </c>
      <c r="BB32" s="272">
        <v>0</v>
      </c>
      <c r="BC32" s="272">
        <v>0</v>
      </c>
      <c r="BD32" s="272">
        <v>0</v>
      </c>
      <c r="BE32" s="272">
        <v>0</v>
      </c>
      <c r="BF32" s="272">
        <v>0</v>
      </c>
      <c r="BG32" s="272">
        <v>0</v>
      </c>
      <c r="BH32" s="272">
        <v>0</v>
      </c>
      <c r="BI32" s="272">
        <v>0</v>
      </c>
      <c r="BJ32" s="272">
        <v>0</v>
      </c>
      <c r="BK32" s="272">
        <v>0</v>
      </c>
      <c r="BL32" s="272">
        <v>0</v>
      </c>
      <c r="BM32" s="272">
        <v>0</v>
      </c>
      <c r="BN32" s="272">
        <v>0</v>
      </c>
      <c r="BO32" s="272">
        <v>0</v>
      </c>
      <c r="BP32" s="272">
        <v>0</v>
      </c>
      <c r="BQ32" s="272">
        <v>0</v>
      </c>
      <c r="BR32" s="272">
        <v>0</v>
      </c>
      <c r="BS32" s="272">
        <v>0</v>
      </c>
      <c r="BT32" s="272">
        <v>0</v>
      </c>
      <c r="BU32" s="272">
        <v>0</v>
      </c>
      <c r="BV32" s="272">
        <v>0</v>
      </c>
      <c r="BW32" s="272">
        <v>0</v>
      </c>
      <c r="BX32" s="272">
        <v>0</v>
      </c>
      <c r="BY32" s="272">
        <v>0</v>
      </c>
      <c r="BZ32" s="272">
        <v>0</v>
      </c>
      <c r="CA32" s="272">
        <v>0</v>
      </c>
      <c r="CB32" s="272">
        <v>0</v>
      </c>
      <c r="CC32" s="272">
        <f t="shared" si="66"/>
        <v>41.514296000000002</v>
      </c>
      <c r="CD32" s="272">
        <f t="shared" si="67"/>
        <v>41.041667088475897</v>
      </c>
    </row>
    <row r="33" spans="1:82" x14ac:dyDescent="0.25">
      <c r="A33" s="68" t="s">
        <v>171</v>
      </c>
      <c r="B33" s="44" t="s">
        <v>170</v>
      </c>
      <c r="C33" s="272">
        <f t="shared" si="68"/>
        <v>0</v>
      </c>
      <c r="D33" s="272">
        <f t="shared" si="69"/>
        <v>0</v>
      </c>
      <c r="E33" s="272">
        <v>0</v>
      </c>
      <c r="F33" s="272">
        <f t="shared" si="64"/>
        <v>0</v>
      </c>
      <c r="G33" s="272">
        <f t="shared" si="65"/>
        <v>0</v>
      </c>
      <c r="H33" s="272">
        <v>0</v>
      </c>
      <c r="I33" s="272">
        <v>0</v>
      </c>
      <c r="J33" s="272">
        <v>0</v>
      </c>
      <c r="K33" s="272">
        <v>0</v>
      </c>
      <c r="L33" s="272">
        <v>0</v>
      </c>
      <c r="M33" s="272">
        <v>0</v>
      </c>
      <c r="N33" s="272">
        <v>0</v>
      </c>
      <c r="O33" s="272">
        <v>0</v>
      </c>
      <c r="P33" s="272">
        <v>0</v>
      </c>
      <c r="Q33" s="272">
        <v>0</v>
      </c>
      <c r="R33" s="272">
        <v>0</v>
      </c>
      <c r="S33" s="272">
        <v>0</v>
      </c>
      <c r="T33" s="272">
        <v>0</v>
      </c>
      <c r="U33" s="272">
        <v>0</v>
      </c>
      <c r="V33" s="272">
        <v>0</v>
      </c>
      <c r="W33" s="272">
        <v>0</v>
      </c>
      <c r="X33" s="272">
        <v>0</v>
      </c>
      <c r="Y33" s="272">
        <v>0</v>
      </c>
      <c r="Z33" s="272">
        <v>0</v>
      </c>
      <c r="AA33" s="272">
        <v>0</v>
      </c>
      <c r="AB33" s="272">
        <v>0</v>
      </c>
      <c r="AC33" s="272">
        <v>0</v>
      </c>
      <c r="AD33" s="272">
        <v>0</v>
      </c>
      <c r="AE33" s="272">
        <v>0</v>
      </c>
      <c r="AF33" s="272">
        <v>0</v>
      </c>
      <c r="AG33" s="272">
        <v>0</v>
      </c>
      <c r="AH33" s="272">
        <v>0</v>
      </c>
      <c r="AI33" s="272">
        <v>0</v>
      </c>
      <c r="AJ33" s="272">
        <v>0</v>
      </c>
      <c r="AK33" s="272">
        <v>0</v>
      </c>
      <c r="AL33" s="272">
        <v>0</v>
      </c>
      <c r="AM33" s="272">
        <v>0</v>
      </c>
      <c r="AN33" s="272">
        <v>0</v>
      </c>
      <c r="AO33" s="272">
        <v>0</v>
      </c>
      <c r="AP33" s="272">
        <v>0</v>
      </c>
      <c r="AQ33" s="272">
        <v>0</v>
      </c>
      <c r="AR33" s="272">
        <v>0</v>
      </c>
      <c r="AS33" s="272">
        <v>0</v>
      </c>
      <c r="AT33" s="272">
        <v>0</v>
      </c>
      <c r="AU33" s="272">
        <v>0</v>
      </c>
      <c r="AV33" s="272">
        <v>0</v>
      </c>
      <c r="AW33" s="272">
        <v>0</v>
      </c>
      <c r="AX33" s="272">
        <v>0</v>
      </c>
      <c r="AY33" s="272">
        <v>0</v>
      </c>
      <c r="AZ33" s="272">
        <v>0</v>
      </c>
      <c r="BA33" s="272">
        <v>0</v>
      </c>
      <c r="BB33" s="272">
        <v>0</v>
      </c>
      <c r="BC33" s="272">
        <v>0</v>
      </c>
      <c r="BD33" s="272">
        <v>0</v>
      </c>
      <c r="BE33" s="272">
        <v>0</v>
      </c>
      <c r="BF33" s="272">
        <v>0</v>
      </c>
      <c r="BG33" s="272">
        <v>0</v>
      </c>
      <c r="BH33" s="272">
        <v>0</v>
      </c>
      <c r="BI33" s="272">
        <v>0</v>
      </c>
      <c r="BJ33" s="272">
        <v>0</v>
      </c>
      <c r="BK33" s="272">
        <v>0</v>
      </c>
      <c r="BL33" s="272">
        <v>0</v>
      </c>
      <c r="BM33" s="272">
        <v>0</v>
      </c>
      <c r="BN33" s="272">
        <v>0</v>
      </c>
      <c r="BO33" s="272">
        <v>0</v>
      </c>
      <c r="BP33" s="272">
        <v>0</v>
      </c>
      <c r="BQ33" s="272">
        <v>0</v>
      </c>
      <c r="BR33" s="272">
        <v>0</v>
      </c>
      <c r="BS33" s="272">
        <v>0</v>
      </c>
      <c r="BT33" s="272">
        <v>0</v>
      </c>
      <c r="BU33" s="272">
        <v>0</v>
      </c>
      <c r="BV33" s="272">
        <v>0</v>
      </c>
      <c r="BW33" s="272">
        <v>0</v>
      </c>
      <c r="BX33" s="272">
        <v>0</v>
      </c>
      <c r="BY33" s="272">
        <v>0</v>
      </c>
      <c r="BZ33" s="272">
        <v>0</v>
      </c>
      <c r="CA33" s="272">
        <v>0</v>
      </c>
      <c r="CB33" s="272">
        <v>0</v>
      </c>
      <c r="CC33" s="272">
        <f t="shared" si="66"/>
        <v>0</v>
      </c>
      <c r="CD33" s="272">
        <f t="shared" si="67"/>
        <v>0</v>
      </c>
    </row>
    <row r="34" spans="1:82" x14ac:dyDescent="0.25">
      <c r="A34" s="68" t="s">
        <v>169</v>
      </c>
      <c r="B34" s="44" t="s">
        <v>168</v>
      </c>
      <c r="C34" s="272">
        <f t="shared" si="68"/>
        <v>0</v>
      </c>
      <c r="D34" s="272">
        <f t="shared" si="69"/>
        <v>0</v>
      </c>
      <c r="E34" s="272">
        <v>0</v>
      </c>
      <c r="F34" s="272">
        <f t="shared" si="64"/>
        <v>0</v>
      </c>
      <c r="G34" s="272">
        <f t="shared" si="65"/>
        <v>0</v>
      </c>
      <c r="H34" s="272">
        <v>0</v>
      </c>
      <c r="I34" s="272">
        <v>0</v>
      </c>
      <c r="J34" s="272">
        <v>0</v>
      </c>
      <c r="K34" s="272">
        <v>0</v>
      </c>
      <c r="L34" s="272">
        <v>0</v>
      </c>
      <c r="M34" s="272">
        <v>0</v>
      </c>
      <c r="N34" s="272">
        <v>0</v>
      </c>
      <c r="O34" s="272">
        <v>0</v>
      </c>
      <c r="P34" s="272">
        <v>0</v>
      </c>
      <c r="Q34" s="272">
        <v>0</v>
      </c>
      <c r="R34" s="272">
        <v>0</v>
      </c>
      <c r="S34" s="272">
        <v>0</v>
      </c>
      <c r="T34" s="272">
        <v>0</v>
      </c>
      <c r="U34" s="272">
        <v>0</v>
      </c>
      <c r="V34" s="272">
        <v>0</v>
      </c>
      <c r="W34" s="272">
        <v>0</v>
      </c>
      <c r="X34" s="272">
        <v>0</v>
      </c>
      <c r="Y34" s="272">
        <v>0</v>
      </c>
      <c r="Z34" s="272">
        <v>0</v>
      </c>
      <c r="AA34" s="272">
        <v>0</v>
      </c>
      <c r="AB34" s="272">
        <v>0</v>
      </c>
      <c r="AC34" s="272">
        <v>0</v>
      </c>
      <c r="AD34" s="272">
        <v>0</v>
      </c>
      <c r="AE34" s="272">
        <v>0</v>
      </c>
      <c r="AF34" s="272">
        <v>0</v>
      </c>
      <c r="AG34" s="272">
        <v>0</v>
      </c>
      <c r="AH34" s="272">
        <v>0</v>
      </c>
      <c r="AI34" s="272">
        <v>0</v>
      </c>
      <c r="AJ34" s="272">
        <v>0</v>
      </c>
      <c r="AK34" s="272">
        <v>0</v>
      </c>
      <c r="AL34" s="272">
        <v>0</v>
      </c>
      <c r="AM34" s="272">
        <v>0</v>
      </c>
      <c r="AN34" s="272">
        <v>0</v>
      </c>
      <c r="AO34" s="272">
        <v>0</v>
      </c>
      <c r="AP34" s="272">
        <v>0</v>
      </c>
      <c r="AQ34" s="272">
        <v>0</v>
      </c>
      <c r="AR34" s="272">
        <v>0</v>
      </c>
      <c r="AS34" s="272">
        <v>0</v>
      </c>
      <c r="AT34" s="272">
        <v>0</v>
      </c>
      <c r="AU34" s="272">
        <v>0</v>
      </c>
      <c r="AV34" s="272">
        <v>0</v>
      </c>
      <c r="AW34" s="272">
        <v>0</v>
      </c>
      <c r="AX34" s="272">
        <v>0</v>
      </c>
      <c r="AY34" s="272">
        <v>0</v>
      </c>
      <c r="AZ34" s="272">
        <v>0</v>
      </c>
      <c r="BA34" s="272">
        <v>0</v>
      </c>
      <c r="BB34" s="272">
        <v>0</v>
      </c>
      <c r="BC34" s="272">
        <v>0</v>
      </c>
      <c r="BD34" s="272">
        <v>0</v>
      </c>
      <c r="BE34" s="272">
        <v>0</v>
      </c>
      <c r="BF34" s="272">
        <v>0</v>
      </c>
      <c r="BG34" s="272">
        <v>0</v>
      </c>
      <c r="BH34" s="272">
        <v>0</v>
      </c>
      <c r="BI34" s="272">
        <v>0</v>
      </c>
      <c r="BJ34" s="272">
        <v>0</v>
      </c>
      <c r="BK34" s="272">
        <v>0</v>
      </c>
      <c r="BL34" s="272">
        <v>0</v>
      </c>
      <c r="BM34" s="272">
        <v>0</v>
      </c>
      <c r="BN34" s="272">
        <v>0</v>
      </c>
      <c r="BO34" s="272">
        <v>0</v>
      </c>
      <c r="BP34" s="272">
        <v>0</v>
      </c>
      <c r="BQ34" s="272">
        <v>0</v>
      </c>
      <c r="BR34" s="272">
        <v>0</v>
      </c>
      <c r="BS34" s="272">
        <v>0</v>
      </c>
      <c r="BT34" s="272">
        <v>0</v>
      </c>
      <c r="BU34" s="272">
        <v>0</v>
      </c>
      <c r="BV34" s="272">
        <v>0</v>
      </c>
      <c r="BW34" s="272">
        <v>0</v>
      </c>
      <c r="BX34" s="272">
        <v>0</v>
      </c>
      <c r="BY34" s="272">
        <v>0</v>
      </c>
      <c r="BZ34" s="272">
        <v>0</v>
      </c>
      <c r="CA34" s="272">
        <v>0</v>
      </c>
      <c r="CB34" s="272">
        <v>0</v>
      </c>
      <c r="CC34" s="272">
        <f t="shared" si="66"/>
        <v>0</v>
      </c>
      <c r="CD34" s="272">
        <f t="shared" si="67"/>
        <v>0</v>
      </c>
    </row>
    <row r="35" spans="1:82" ht="31.5" x14ac:dyDescent="0.25">
      <c r="A35" s="68" t="s">
        <v>63</v>
      </c>
      <c r="B35" s="67" t="s">
        <v>167</v>
      </c>
      <c r="C35" s="268">
        <f t="shared" si="68"/>
        <v>0</v>
      </c>
      <c r="D35" s="268">
        <f t="shared" si="69"/>
        <v>0</v>
      </c>
      <c r="E35" s="268">
        <v>0</v>
      </c>
      <c r="F35" s="268">
        <f t="shared" si="64"/>
        <v>0</v>
      </c>
      <c r="G35" s="268">
        <f t="shared" si="65"/>
        <v>0</v>
      </c>
      <c r="H35" s="268">
        <f t="shared" ref="H35:BP35" si="87">SUM(H36:H42)</f>
        <v>0</v>
      </c>
      <c r="I35" s="268">
        <f t="shared" si="87"/>
        <v>0</v>
      </c>
      <c r="J35" s="268">
        <f t="shared" si="87"/>
        <v>0</v>
      </c>
      <c r="K35" s="268">
        <f t="shared" si="87"/>
        <v>0</v>
      </c>
      <c r="L35" s="268">
        <f t="shared" si="87"/>
        <v>0</v>
      </c>
      <c r="M35" s="269">
        <f t="shared" ref="M35" si="88">SUM(M36:M42)</f>
        <v>0</v>
      </c>
      <c r="N35" s="268">
        <f t="shared" si="87"/>
        <v>0</v>
      </c>
      <c r="O35" s="269">
        <f t="shared" si="87"/>
        <v>0</v>
      </c>
      <c r="P35" s="269">
        <f t="shared" si="87"/>
        <v>0</v>
      </c>
      <c r="Q35" s="269">
        <f t="shared" ref="Q35" si="89">SUM(Q36:Q42)</f>
        <v>0</v>
      </c>
      <c r="R35" s="269">
        <f t="shared" si="87"/>
        <v>0</v>
      </c>
      <c r="S35" s="269">
        <f t="shared" si="87"/>
        <v>0</v>
      </c>
      <c r="T35" s="269">
        <f t="shared" si="87"/>
        <v>0</v>
      </c>
      <c r="U35" s="269">
        <f t="shared" ref="U35" si="90">SUM(U36:U42)</f>
        <v>0</v>
      </c>
      <c r="V35" s="269">
        <f t="shared" si="87"/>
        <v>0</v>
      </c>
      <c r="W35" s="269">
        <f t="shared" si="87"/>
        <v>0</v>
      </c>
      <c r="X35" s="269">
        <f t="shared" si="87"/>
        <v>0</v>
      </c>
      <c r="Y35" s="269">
        <f t="shared" ref="Y35" si="91">SUM(Y36:Y42)</f>
        <v>0</v>
      </c>
      <c r="Z35" s="269">
        <f t="shared" si="87"/>
        <v>0</v>
      </c>
      <c r="AA35" s="269">
        <f t="shared" si="87"/>
        <v>0</v>
      </c>
      <c r="AB35" s="269">
        <f t="shared" si="87"/>
        <v>0</v>
      </c>
      <c r="AC35" s="269">
        <f t="shared" ref="AC35" si="92">SUM(AC36:AC42)</f>
        <v>0</v>
      </c>
      <c r="AD35" s="269">
        <f t="shared" si="87"/>
        <v>0</v>
      </c>
      <c r="AE35" s="269">
        <f t="shared" si="87"/>
        <v>0</v>
      </c>
      <c r="AF35" s="269">
        <f t="shared" si="87"/>
        <v>0</v>
      </c>
      <c r="AG35" s="269">
        <f t="shared" si="87"/>
        <v>0</v>
      </c>
      <c r="AH35" s="269">
        <f t="shared" ref="AH35:BM35" si="93">SUM(AH36:AH42)</f>
        <v>0</v>
      </c>
      <c r="AI35" s="269">
        <f t="shared" si="93"/>
        <v>0</v>
      </c>
      <c r="AJ35" s="269">
        <f t="shared" si="93"/>
        <v>0</v>
      </c>
      <c r="AK35" s="269">
        <f t="shared" ref="AK35" si="94">SUM(AK36:AK42)</f>
        <v>0</v>
      </c>
      <c r="AL35" s="269">
        <f t="shared" si="93"/>
        <v>0</v>
      </c>
      <c r="AM35" s="269">
        <f t="shared" si="93"/>
        <v>0</v>
      </c>
      <c r="AN35" s="269">
        <f t="shared" si="93"/>
        <v>0</v>
      </c>
      <c r="AO35" s="269">
        <f t="shared" ref="AO35" si="95">SUM(AO36:AO42)</f>
        <v>0</v>
      </c>
      <c r="AP35" s="269">
        <f t="shared" si="93"/>
        <v>0</v>
      </c>
      <c r="AQ35" s="269">
        <f t="shared" si="93"/>
        <v>0</v>
      </c>
      <c r="AR35" s="269">
        <f t="shared" si="93"/>
        <v>0</v>
      </c>
      <c r="AS35" s="269">
        <f t="shared" ref="AS35" si="96">SUM(AS36:AS42)</f>
        <v>0</v>
      </c>
      <c r="AT35" s="269">
        <f t="shared" si="93"/>
        <v>0</v>
      </c>
      <c r="AU35" s="269">
        <f t="shared" si="93"/>
        <v>0</v>
      </c>
      <c r="AV35" s="269">
        <f t="shared" si="93"/>
        <v>0</v>
      </c>
      <c r="AW35" s="269">
        <f t="shared" ref="AW35" si="97">SUM(AW36:AW42)</f>
        <v>0</v>
      </c>
      <c r="AX35" s="269">
        <f t="shared" si="93"/>
        <v>0</v>
      </c>
      <c r="AY35" s="269">
        <f t="shared" si="93"/>
        <v>0</v>
      </c>
      <c r="AZ35" s="269">
        <f t="shared" si="93"/>
        <v>0</v>
      </c>
      <c r="BA35" s="269">
        <f t="shared" ref="BA35" si="98">SUM(BA36:BA42)</f>
        <v>0</v>
      </c>
      <c r="BB35" s="269">
        <f t="shared" si="93"/>
        <v>0</v>
      </c>
      <c r="BC35" s="269">
        <f t="shared" si="93"/>
        <v>0</v>
      </c>
      <c r="BD35" s="269">
        <f t="shared" si="93"/>
        <v>0</v>
      </c>
      <c r="BE35" s="269">
        <f t="shared" ref="BE35" si="99">SUM(BE36:BE42)</f>
        <v>0</v>
      </c>
      <c r="BF35" s="269">
        <f t="shared" si="93"/>
        <v>0</v>
      </c>
      <c r="BG35" s="269">
        <f t="shared" si="93"/>
        <v>0</v>
      </c>
      <c r="BH35" s="269">
        <f t="shared" si="93"/>
        <v>0</v>
      </c>
      <c r="BI35" s="269">
        <f t="shared" ref="BI35" si="100">SUM(BI36:BI42)</f>
        <v>0</v>
      </c>
      <c r="BJ35" s="269">
        <f t="shared" si="93"/>
        <v>0</v>
      </c>
      <c r="BK35" s="269">
        <f t="shared" si="93"/>
        <v>0</v>
      </c>
      <c r="BL35" s="269">
        <f t="shared" si="93"/>
        <v>0</v>
      </c>
      <c r="BM35" s="269">
        <f t="shared" si="93"/>
        <v>0</v>
      </c>
      <c r="BN35" s="269">
        <f t="shared" si="87"/>
        <v>0</v>
      </c>
      <c r="BO35" s="269">
        <f t="shared" si="87"/>
        <v>0</v>
      </c>
      <c r="BP35" s="269">
        <f t="shared" si="87"/>
        <v>0</v>
      </c>
      <c r="BQ35" s="269">
        <f t="shared" ref="BQ35" si="101">SUM(BQ36:BQ42)</f>
        <v>0</v>
      </c>
      <c r="BR35" s="269">
        <f t="shared" ref="BR35:BU35" si="102">SUM(BR36:BR42)</f>
        <v>0</v>
      </c>
      <c r="BS35" s="269">
        <f t="shared" si="102"/>
        <v>0</v>
      </c>
      <c r="BT35" s="269">
        <f t="shared" si="102"/>
        <v>0</v>
      </c>
      <c r="BU35" s="269">
        <f t="shared" si="102"/>
        <v>0</v>
      </c>
      <c r="BV35" s="269">
        <f t="shared" ref="BV35:BY35" si="103">SUM(BV36:BV42)</f>
        <v>0</v>
      </c>
      <c r="BW35" s="269">
        <f t="shared" si="103"/>
        <v>0</v>
      </c>
      <c r="BX35" s="269">
        <f t="shared" si="103"/>
        <v>0</v>
      </c>
      <c r="BY35" s="269">
        <f t="shared" si="103"/>
        <v>0</v>
      </c>
      <c r="BZ35" s="269">
        <f t="shared" ref="BZ35:CB35" si="104">SUM(BZ36:BZ42)</f>
        <v>0</v>
      </c>
      <c r="CA35" s="269">
        <f t="shared" si="104"/>
        <v>0</v>
      </c>
      <c r="CB35" s="269">
        <f t="shared" si="104"/>
        <v>0</v>
      </c>
      <c r="CC35" s="269">
        <f t="shared" si="66"/>
        <v>0</v>
      </c>
      <c r="CD35" s="269">
        <f t="shared" si="67"/>
        <v>0</v>
      </c>
    </row>
    <row r="36" spans="1:82" ht="31.5" x14ac:dyDescent="0.25">
      <c r="A36" s="66" t="s">
        <v>166</v>
      </c>
      <c r="B36" s="273" t="s">
        <v>165</v>
      </c>
      <c r="C36" s="268">
        <f t="shared" si="68"/>
        <v>0</v>
      </c>
      <c r="D36" s="268">
        <f t="shared" si="69"/>
        <v>0</v>
      </c>
      <c r="E36" s="268">
        <v>0</v>
      </c>
      <c r="F36" s="268">
        <f t="shared" si="64"/>
        <v>0</v>
      </c>
      <c r="G36" s="268">
        <f t="shared" si="65"/>
        <v>0</v>
      </c>
      <c r="H36" s="214">
        <v>0</v>
      </c>
      <c r="I36" s="214">
        <v>0</v>
      </c>
      <c r="J36" s="214">
        <v>0</v>
      </c>
      <c r="K36" s="214">
        <v>0</v>
      </c>
      <c r="L36" s="214">
        <v>0</v>
      </c>
      <c r="M36" s="271">
        <v>0</v>
      </c>
      <c r="N36" s="214">
        <v>0</v>
      </c>
      <c r="O36" s="271">
        <v>0</v>
      </c>
      <c r="P36" s="271">
        <v>0</v>
      </c>
      <c r="Q36" s="271">
        <v>0</v>
      </c>
      <c r="R36" s="271">
        <v>0</v>
      </c>
      <c r="S36" s="271">
        <v>0</v>
      </c>
      <c r="T36" s="271">
        <v>0</v>
      </c>
      <c r="U36" s="271">
        <v>0</v>
      </c>
      <c r="V36" s="271">
        <v>0</v>
      </c>
      <c r="W36" s="271">
        <v>0</v>
      </c>
      <c r="X36" s="271">
        <v>0</v>
      </c>
      <c r="Y36" s="271">
        <v>0</v>
      </c>
      <c r="Z36" s="271">
        <v>0</v>
      </c>
      <c r="AA36" s="271">
        <v>0</v>
      </c>
      <c r="AB36" s="271">
        <v>0</v>
      </c>
      <c r="AC36" s="271">
        <v>0</v>
      </c>
      <c r="AD36" s="271">
        <v>0</v>
      </c>
      <c r="AE36" s="271">
        <v>0</v>
      </c>
      <c r="AF36" s="271">
        <v>0</v>
      </c>
      <c r="AG36" s="271">
        <v>0</v>
      </c>
      <c r="AH36" s="271">
        <v>0</v>
      </c>
      <c r="AI36" s="271">
        <v>0</v>
      </c>
      <c r="AJ36" s="271">
        <v>0</v>
      </c>
      <c r="AK36" s="271">
        <v>0</v>
      </c>
      <c r="AL36" s="271">
        <v>0</v>
      </c>
      <c r="AM36" s="271">
        <v>0</v>
      </c>
      <c r="AN36" s="271">
        <v>0</v>
      </c>
      <c r="AO36" s="271">
        <v>0</v>
      </c>
      <c r="AP36" s="271">
        <v>0</v>
      </c>
      <c r="AQ36" s="271">
        <v>0</v>
      </c>
      <c r="AR36" s="271">
        <v>0</v>
      </c>
      <c r="AS36" s="271">
        <v>0</v>
      </c>
      <c r="AT36" s="271">
        <v>0</v>
      </c>
      <c r="AU36" s="271">
        <v>0</v>
      </c>
      <c r="AV36" s="271">
        <v>0</v>
      </c>
      <c r="AW36" s="271">
        <v>0</v>
      </c>
      <c r="AX36" s="271">
        <v>0</v>
      </c>
      <c r="AY36" s="271">
        <v>0</v>
      </c>
      <c r="AZ36" s="271">
        <v>0</v>
      </c>
      <c r="BA36" s="271">
        <v>0</v>
      </c>
      <c r="BB36" s="271">
        <v>0</v>
      </c>
      <c r="BC36" s="271">
        <v>0</v>
      </c>
      <c r="BD36" s="271">
        <v>0</v>
      </c>
      <c r="BE36" s="271">
        <v>0</v>
      </c>
      <c r="BF36" s="271">
        <v>0</v>
      </c>
      <c r="BG36" s="271">
        <v>0</v>
      </c>
      <c r="BH36" s="271">
        <v>0</v>
      </c>
      <c r="BI36" s="271">
        <v>0</v>
      </c>
      <c r="BJ36" s="271">
        <v>0</v>
      </c>
      <c r="BK36" s="271">
        <v>0</v>
      </c>
      <c r="BL36" s="271">
        <v>0</v>
      </c>
      <c r="BM36" s="271">
        <v>0</v>
      </c>
      <c r="BN36" s="271">
        <v>0</v>
      </c>
      <c r="BO36" s="271">
        <v>0</v>
      </c>
      <c r="BP36" s="271">
        <v>0</v>
      </c>
      <c r="BQ36" s="271">
        <v>0</v>
      </c>
      <c r="BR36" s="271">
        <v>0</v>
      </c>
      <c r="BS36" s="271">
        <v>0</v>
      </c>
      <c r="BT36" s="271">
        <v>0</v>
      </c>
      <c r="BU36" s="271">
        <v>0</v>
      </c>
      <c r="BV36" s="271">
        <v>0</v>
      </c>
      <c r="BW36" s="271">
        <v>0</v>
      </c>
      <c r="BX36" s="271">
        <v>0</v>
      </c>
      <c r="BY36" s="271">
        <v>0</v>
      </c>
      <c r="BZ36" s="271">
        <v>0</v>
      </c>
      <c r="CA36" s="271">
        <v>0</v>
      </c>
      <c r="CB36" s="271">
        <v>0</v>
      </c>
      <c r="CC36" s="269">
        <f t="shared" si="66"/>
        <v>0</v>
      </c>
      <c r="CD36" s="269">
        <f t="shared" si="67"/>
        <v>0</v>
      </c>
    </row>
    <row r="37" spans="1:82" x14ac:dyDescent="0.25">
      <c r="A37" s="66" t="s">
        <v>164</v>
      </c>
      <c r="B37" s="273" t="s">
        <v>154</v>
      </c>
      <c r="C37" s="268">
        <f t="shared" si="68"/>
        <v>0</v>
      </c>
      <c r="D37" s="268">
        <f t="shared" si="69"/>
        <v>0</v>
      </c>
      <c r="E37" s="268">
        <v>0</v>
      </c>
      <c r="F37" s="268">
        <f t="shared" si="64"/>
        <v>0</v>
      </c>
      <c r="G37" s="268">
        <f t="shared" si="65"/>
        <v>0</v>
      </c>
      <c r="H37" s="214">
        <v>0</v>
      </c>
      <c r="I37" s="214">
        <v>0</v>
      </c>
      <c r="J37" s="214">
        <v>0</v>
      </c>
      <c r="K37" s="213">
        <v>0</v>
      </c>
      <c r="L37" s="214">
        <v>0</v>
      </c>
      <c r="M37" s="271">
        <v>0</v>
      </c>
      <c r="N37" s="214">
        <v>0</v>
      </c>
      <c r="O37" s="271">
        <v>0</v>
      </c>
      <c r="P37" s="271">
        <v>0</v>
      </c>
      <c r="Q37" s="271">
        <v>0</v>
      </c>
      <c r="R37" s="271">
        <v>0</v>
      </c>
      <c r="S37" s="271">
        <v>0</v>
      </c>
      <c r="T37" s="271">
        <v>0</v>
      </c>
      <c r="U37" s="271">
        <v>0</v>
      </c>
      <c r="V37" s="271">
        <v>0</v>
      </c>
      <c r="W37" s="271">
        <v>0</v>
      </c>
      <c r="X37" s="271">
        <v>0</v>
      </c>
      <c r="Y37" s="271">
        <v>0</v>
      </c>
      <c r="Z37" s="271">
        <v>0</v>
      </c>
      <c r="AA37" s="271">
        <v>0</v>
      </c>
      <c r="AB37" s="271">
        <v>0</v>
      </c>
      <c r="AC37" s="271">
        <v>0</v>
      </c>
      <c r="AD37" s="271">
        <v>0</v>
      </c>
      <c r="AE37" s="271">
        <v>0</v>
      </c>
      <c r="AF37" s="271">
        <v>0</v>
      </c>
      <c r="AG37" s="271">
        <v>0</v>
      </c>
      <c r="AH37" s="271">
        <v>0</v>
      </c>
      <c r="AI37" s="271">
        <v>0</v>
      </c>
      <c r="AJ37" s="271">
        <v>0</v>
      </c>
      <c r="AK37" s="271">
        <v>0</v>
      </c>
      <c r="AL37" s="271">
        <v>0</v>
      </c>
      <c r="AM37" s="271">
        <v>0</v>
      </c>
      <c r="AN37" s="271">
        <v>0</v>
      </c>
      <c r="AO37" s="271">
        <v>0</v>
      </c>
      <c r="AP37" s="271">
        <v>0</v>
      </c>
      <c r="AQ37" s="271">
        <v>0</v>
      </c>
      <c r="AR37" s="271">
        <v>0</v>
      </c>
      <c r="AS37" s="271">
        <v>0</v>
      </c>
      <c r="AT37" s="271">
        <v>0</v>
      </c>
      <c r="AU37" s="271">
        <v>0</v>
      </c>
      <c r="AV37" s="271">
        <v>0</v>
      </c>
      <c r="AW37" s="271">
        <v>0</v>
      </c>
      <c r="AX37" s="271">
        <v>0</v>
      </c>
      <c r="AY37" s="271">
        <v>0</v>
      </c>
      <c r="AZ37" s="271">
        <v>0</v>
      </c>
      <c r="BA37" s="271">
        <v>0</v>
      </c>
      <c r="BB37" s="271">
        <v>0</v>
      </c>
      <c r="BC37" s="271">
        <v>0</v>
      </c>
      <c r="BD37" s="271">
        <v>0</v>
      </c>
      <c r="BE37" s="271">
        <v>0</v>
      </c>
      <c r="BF37" s="271">
        <v>0</v>
      </c>
      <c r="BG37" s="271">
        <v>0</v>
      </c>
      <c r="BH37" s="271">
        <v>0</v>
      </c>
      <c r="BI37" s="271">
        <v>0</v>
      </c>
      <c r="BJ37" s="271">
        <v>0</v>
      </c>
      <c r="BK37" s="271">
        <v>0</v>
      </c>
      <c r="BL37" s="271">
        <v>0</v>
      </c>
      <c r="BM37" s="271">
        <v>0</v>
      </c>
      <c r="BN37" s="271">
        <v>0</v>
      </c>
      <c r="BO37" s="271">
        <v>0</v>
      </c>
      <c r="BP37" s="271">
        <v>0</v>
      </c>
      <c r="BQ37" s="271">
        <v>0</v>
      </c>
      <c r="BR37" s="271">
        <v>0</v>
      </c>
      <c r="BS37" s="271">
        <v>0</v>
      </c>
      <c r="BT37" s="271">
        <v>0</v>
      </c>
      <c r="BU37" s="271">
        <v>0</v>
      </c>
      <c r="BV37" s="271">
        <v>0</v>
      </c>
      <c r="BW37" s="271">
        <v>0</v>
      </c>
      <c r="BX37" s="271">
        <v>0</v>
      </c>
      <c r="BY37" s="271">
        <v>0</v>
      </c>
      <c r="BZ37" s="271">
        <v>0</v>
      </c>
      <c r="CA37" s="271">
        <v>0</v>
      </c>
      <c r="CB37" s="271">
        <v>0</v>
      </c>
      <c r="CC37" s="269">
        <f t="shared" si="66"/>
        <v>0</v>
      </c>
      <c r="CD37" s="269">
        <f t="shared" si="67"/>
        <v>0</v>
      </c>
    </row>
    <row r="38" spans="1:82" x14ac:dyDescent="0.25">
      <c r="A38" s="66" t="s">
        <v>163</v>
      </c>
      <c r="B38" s="273" t="s">
        <v>152</v>
      </c>
      <c r="C38" s="268">
        <f t="shared" si="68"/>
        <v>0</v>
      </c>
      <c r="D38" s="268">
        <f t="shared" si="69"/>
        <v>0</v>
      </c>
      <c r="E38" s="268">
        <v>0</v>
      </c>
      <c r="F38" s="268">
        <f t="shared" si="64"/>
        <v>0</v>
      </c>
      <c r="G38" s="268">
        <f t="shared" si="65"/>
        <v>0</v>
      </c>
      <c r="H38" s="214">
        <v>0</v>
      </c>
      <c r="I38" s="214">
        <v>0</v>
      </c>
      <c r="J38" s="214">
        <v>0</v>
      </c>
      <c r="K38" s="213">
        <v>0</v>
      </c>
      <c r="L38" s="214">
        <v>0</v>
      </c>
      <c r="M38" s="271">
        <v>0</v>
      </c>
      <c r="N38" s="214">
        <v>0</v>
      </c>
      <c r="O38" s="271">
        <v>0</v>
      </c>
      <c r="P38" s="271">
        <v>0</v>
      </c>
      <c r="Q38" s="271">
        <v>0</v>
      </c>
      <c r="R38" s="271">
        <v>0</v>
      </c>
      <c r="S38" s="271">
        <v>0</v>
      </c>
      <c r="T38" s="271">
        <v>0</v>
      </c>
      <c r="U38" s="271">
        <v>0</v>
      </c>
      <c r="V38" s="271">
        <v>0</v>
      </c>
      <c r="W38" s="271">
        <v>0</v>
      </c>
      <c r="X38" s="271">
        <v>0</v>
      </c>
      <c r="Y38" s="271">
        <v>0</v>
      </c>
      <c r="Z38" s="271">
        <v>0</v>
      </c>
      <c r="AA38" s="271">
        <v>0</v>
      </c>
      <c r="AB38" s="271">
        <v>0</v>
      </c>
      <c r="AC38" s="271">
        <v>0</v>
      </c>
      <c r="AD38" s="271">
        <v>0</v>
      </c>
      <c r="AE38" s="271">
        <v>0</v>
      </c>
      <c r="AF38" s="271">
        <v>0</v>
      </c>
      <c r="AG38" s="271">
        <v>0</v>
      </c>
      <c r="AH38" s="271">
        <v>0</v>
      </c>
      <c r="AI38" s="271">
        <v>0</v>
      </c>
      <c r="AJ38" s="271">
        <v>0</v>
      </c>
      <c r="AK38" s="271">
        <v>0</v>
      </c>
      <c r="AL38" s="271">
        <v>0</v>
      </c>
      <c r="AM38" s="271">
        <v>0</v>
      </c>
      <c r="AN38" s="271">
        <v>0</v>
      </c>
      <c r="AO38" s="271">
        <v>0</v>
      </c>
      <c r="AP38" s="271">
        <v>0</v>
      </c>
      <c r="AQ38" s="271">
        <v>0</v>
      </c>
      <c r="AR38" s="271">
        <v>0</v>
      </c>
      <c r="AS38" s="271">
        <v>0</v>
      </c>
      <c r="AT38" s="271">
        <v>0</v>
      </c>
      <c r="AU38" s="271">
        <v>0</v>
      </c>
      <c r="AV38" s="271">
        <v>0</v>
      </c>
      <c r="AW38" s="271">
        <v>0</v>
      </c>
      <c r="AX38" s="271">
        <v>0</v>
      </c>
      <c r="AY38" s="271">
        <v>0</v>
      </c>
      <c r="AZ38" s="271">
        <v>0</v>
      </c>
      <c r="BA38" s="271">
        <v>0</v>
      </c>
      <c r="BB38" s="271">
        <v>0</v>
      </c>
      <c r="BC38" s="271">
        <v>0</v>
      </c>
      <c r="BD38" s="271">
        <v>0</v>
      </c>
      <c r="BE38" s="271">
        <v>0</v>
      </c>
      <c r="BF38" s="271">
        <v>0</v>
      </c>
      <c r="BG38" s="271">
        <v>0</v>
      </c>
      <c r="BH38" s="271">
        <v>0</v>
      </c>
      <c r="BI38" s="271">
        <v>0</v>
      </c>
      <c r="BJ38" s="271">
        <v>0</v>
      </c>
      <c r="BK38" s="271">
        <v>0</v>
      </c>
      <c r="BL38" s="271">
        <v>0</v>
      </c>
      <c r="BM38" s="271">
        <v>0</v>
      </c>
      <c r="BN38" s="271">
        <v>0</v>
      </c>
      <c r="BO38" s="271">
        <v>0</v>
      </c>
      <c r="BP38" s="271">
        <v>0</v>
      </c>
      <c r="BQ38" s="271">
        <v>0</v>
      </c>
      <c r="BR38" s="271">
        <v>0</v>
      </c>
      <c r="BS38" s="271">
        <v>0</v>
      </c>
      <c r="BT38" s="271">
        <v>0</v>
      </c>
      <c r="BU38" s="271">
        <v>0</v>
      </c>
      <c r="BV38" s="271">
        <v>0</v>
      </c>
      <c r="BW38" s="271">
        <v>0</v>
      </c>
      <c r="BX38" s="271">
        <v>0</v>
      </c>
      <c r="BY38" s="271">
        <v>0</v>
      </c>
      <c r="BZ38" s="271">
        <v>0</v>
      </c>
      <c r="CA38" s="271">
        <v>0</v>
      </c>
      <c r="CB38" s="271">
        <v>0</v>
      </c>
      <c r="CC38" s="269">
        <f t="shared" si="66"/>
        <v>0</v>
      </c>
      <c r="CD38" s="269">
        <f t="shared" si="67"/>
        <v>0</v>
      </c>
    </row>
    <row r="39" spans="1:82" ht="31.5" x14ac:dyDescent="0.25">
      <c r="A39" s="66" t="s">
        <v>162</v>
      </c>
      <c r="B39" s="44" t="s">
        <v>150</v>
      </c>
      <c r="C39" s="268">
        <f t="shared" si="68"/>
        <v>0</v>
      </c>
      <c r="D39" s="268">
        <f t="shared" si="69"/>
        <v>0</v>
      </c>
      <c r="E39" s="268">
        <v>0</v>
      </c>
      <c r="F39" s="268">
        <f t="shared" si="64"/>
        <v>0</v>
      </c>
      <c r="G39" s="268">
        <f t="shared" si="65"/>
        <v>0</v>
      </c>
      <c r="H39" s="214">
        <v>0</v>
      </c>
      <c r="I39" s="214">
        <v>0</v>
      </c>
      <c r="J39" s="214">
        <v>0</v>
      </c>
      <c r="K39" s="213">
        <v>0</v>
      </c>
      <c r="L39" s="214">
        <v>0</v>
      </c>
      <c r="M39" s="271">
        <v>0</v>
      </c>
      <c r="N39" s="214">
        <v>0</v>
      </c>
      <c r="O39" s="271">
        <v>0</v>
      </c>
      <c r="P39" s="271">
        <v>0</v>
      </c>
      <c r="Q39" s="271">
        <v>0</v>
      </c>
      <c r="R39" s="271">
        <v>0</v>
      </c>
      <c r="S39" s="271">
        <v>0</v>
      </c>
      <c r="T39" s="271">
        <v>0</v>
      </c>
      <c r="U39" s="271">
        <v>0</v>
      </c>
      <c r="V39" s="271">
        <v>0</v>
      </c>
      <c r="W39" s="271">
        <v>0</v>
      </c>
      <c r="X39" s="271">
        <v>0</v>
      </c>
      <c r="Y39" s="271">
        <v>0</v>
      </c>
      <c r="Z39" s="271">
        <v>0</v>
      </c>
      <c r="AA39" s="271">
        <v>0</v>
      </c>
      <c r="AB39" s="271">
        <v>0</v>
      </c>
      <c r="AC39" s="271">
        <v>0</v>
      </c>
      <c r="AD39" s="271">
        <v>0</v>
      </c>
      <c r="AE39" s="271">
        <v>0</v>
      </c>
      <c r="AF39" s="271">
        <v>0</v>
      </c>
      <c r="AG39" s="271">
        <v>0</v>
      </c>
      <c r="AH39" s="271">
        <v>0</v>
      </c>
      <c r="AI39" s="271">
        <v>0</v>
      </c>
      <c r="AJ39" s="271">
        <v>0</v>
      </c>
      <c r="AK39" s="271">
        <v>0</v>
      </c>
      <c r="AL39" s="271">
        <v>0</v>
      </c>
      <c r="AM39" s="271">
        <v>0</v>
      </c>
      <c r="AN39" s="271">
        <v>0</v>
      </c>
      <c r="AO39" s="271">
        <v>0</v>
      </c>
      <c r="AP39" s="271">
        <v>0</v>
      </c>
      <c r="AQ39" s="271">
        <v>0</v>
      </c>
      <c r="AR39" s="271">
        <v>0</v>
      </c>
      <c r="AS39" s="271">
        <v>0</v>
      </c>
      <c r="AT39" s="271">
        <v>0</v>
      </c>
      <c r="AU39" s="271">
        <v>0</v>
      </c>
      <c r="AV39" s="271">
        <v>0</v>
      </c>
      <c r="AW39" s="271">
        <v>0</v>
      </c>
      <c r="AX39" s="271">
        <v>0</v>
      </c>
      <c r="AY39" s="271">
        <v>0</v>
      </c>
      <c r="AZ39" s="271">
        <v>0</v>
      </c>
      <c r="BA39" s="271">
        <v>0</v>
      </c>
      <c r="BB39" s="271">
        <v>0</v>
      </c>
      <c r="BC39" s="271">
        <v>0</v>
      </c>
      <c r="BD39" s="271">
        <v>0</v>
      </c>
      <c r="BE39" s="271">
        <v>0</v>
      </c>
      <c r="BF39" s="271">
        <v>0</v>
      </c>
      <c r="BG39" s="271">
        <v>0</v>
      </c>
      <c r="BH39" s="271">
        <v>0</v>
      </c>
      <c r="BI39" s="271">
        <v>0</v>
      </c>
      <c r="BJ39" s="271">
        <v>0</v>
      </c>
      <c r="BK39" s="271">
        <v>0</v>
      </c>
      <c r="BL39" s="271">
        <v>0</v>
      </c>
      <c r="BM39" s="271">
        <v>0</v>
      </c>
      <c r="BN39" s="271">
        <v>0</v>
      </c>
      <c r="BO39" s="271">
        <v>0</v>
      </c>
      <c r="BP39" s="271">
        <v>0</v>
      </c>
      <c r="BQ39" s="271">
        <v>0</v>
      </c>
      <c r="BR39" s="271">
        <v>0</v>
      </c>
      <c r="BS39" s="271">
        <v>0</v>
      </c>
      <c r="BT39" s="271">
        <v>0</v>
      </c>
      <c r="BU39" s="271">
        <v>0</v>
      </c>
      <c r="BV39" s="271">
        <v>0</v>
      </c>
      <c r="BW39" s="271">
        <v>0</v>
      </c>
      <c r="BX39" s="271">
        <v>0</v>
      </c>
      <c r="BY39" s="271">
        <v>0</v>
      </c>
      <c r="BZ39" s="271">
        <v>0</v>
      </c>
      <c r="CA39" s="271">
        <v>0</v>
      </c>
      <c r="CB39" s="271">
        <v>0</v>
      </c>
      <c r="CC39" s="269">
        <f t="shared" si="66"/>
        <v>0</v>
      </c>
      <c r="CD39" s="269">
        <f t="shared" si="67"/>
        <v>0</v>
      </c>
    </row>
    <row r="40" spans="1:82" ht="31.5" x14ac:dyDescent="0.25">
      <c r="A40" s="66" t="s">
        <v>161</v>
      </c>
      <c r="B40" s="44" t="s">
        <v>148</v>
      </c>
      <c r="C40" s="268">
        <f t="shared" si="68"/>
        <v>0</v>
      </c>
      <c r="D40" s="268">
        <f t="shared" si="69"/>
        <v>0</v>
      </c>
      <c r="E40" s="268">
        <v>0</v>
      </c>
      <c r="F40" s="268">
        <f t="shared" si="64"/>
        <v>0</v>
      </c>
      <c r="G40" s="268">
        <f t="shared" si="65"/>
        <v>0</v>
      </c>
      <c r="H40" s="214">
        <v>0</v>
      </c>
      <c r="I40" s="214">
        <v>0</v>
      </c>
      <c r="J40" s="214">
        <v>0</v>
      </c>
      <c r="K40" s="213">
        <v>0</v>
      </c>
      <c r="L40" s="214">
        <v>0</v>
      </c>
      <c r="M40" s="271">
        <v>0</v>
      </c>
      <c r="N40" s="214">
        <v>0</v>
      </c>
      <c r="O40" s="271">
        <v>0</v>
      </c>
      <c r="P40" s="271">
        <v>0</v>
      </c>
      <c r="Q40" s="271">
        <v>0</v>
      </c>
      <c r="R40" s="271">
        <v>0</v>
      </c>
      <c r="S40" s="271">
        <v>0</v>
      </c>
      <c r="T40" s="271">
        <v>0</v>
      </c>
      <c r="U40" s="271">
        <v>0</v>
      </c>
      <c r="V40" s="271">
        <v>0</v>
      </c>
      <c r="W40" s="271">
        <v>0</v>
      </c>
      <c r="X40" s="271">
        <v>0</v>
      </c>
      <c r="Y40" s="271">
        <v>0</v>
      </c>
      <c r="Z40" s="271">
        <v>0</v>
      </c>
      <c r="AA40" s="271">
        <v>0</v>
      </c>
      <c r="AB40" s="271">
        <v>0</v>
      </c>
      <c r="AC40" s="271">
        <v>0</v>
      </c>
      <c r="AD40" s="271">
        <v>0</v>
      </c>
      <c r="AE40" s="271">
        <v>0</v>
      </c>
      <c r="AF40" s="271">
        <v>0</v>
      </c>
      <c r="AG40" s="271">
        <v>0</v>
      </c>
      <c r="AH40" s="271">
        <v>0</v>
      </c>
      <c r="AI40" s="271">
        <v>0</v>
      </c>
      <c r="AJ40" s="271">
        <v>0</v>
      </c>
      <c r="AK40" s="271">
        <v>0</v>
      </c>
      <c r="AL40" s="271">
        <v>0</v>
      </c>
      <c r="AM40" s="271">
        <v>0</v>
      </c>
      <c r="AN40" s="271">
        <v>0</v>
      </c>
      <c r="AO40" s="271">
        <v>0</v>
      </c>
      <c r="AP40" s="271">
        <v>0</v>
      </c>
      <c r="AQ40" s="271">
        <v>0</v>
      </c>
      <c r="AR40" s="271">
        <v>0</v>
      </c>
      <c r="AS40" s="271">
        <v>0</v>
      </c>
      <c r="AT40" s="271">
        <v>0</v>
      </c>
      <c r="AU40" s="271">
        <v>0</v>
      </c>
      <c r="AV40" s="271">
        <v>0</v>
      </c>
      <c r="AW40" s="271">
        <v>0</v>
      </c>
      <c r="AX40" s="271">
        <v>0</v>
      </c>
      <c r="AY40" s="271">
        <v>0</v>
      </c>
      <c r="AZ40" s="271">
        <v>0</v>
      </c>
      <c r="BA40" s="271">
        <v>0</v>
      </c>
      <c r="BB40" s="271">
        <v>0</v>
      </c>
      <c r="BC40" s="271">
        <v>0</v>
      </c>
      <c r="BD40" s="271">
        <v>0</v>
      </c>
      <c r="BE40" s="271">
        <v>0</v>
      </c>
      <c r="BF40" s="271">
        <v>0</v>
      </c>
      <c r="BG40" s="271">
        <v>0</v>
      </c>
      <c r="BH40" s="271">
        <v>0</v>
      </c>
      <c r="BI40" s="271">
        <v>0</v>
      </c>
      <c r="BJ40" s="271">
        <v>0</v>
      </c>
      <c r="BK40" s="271">
        <v>0</v>
      </c>
      <c r="BL40" s="271">
        <v>0</v>
      </c>
      <c r="BM40" s="271">
        <v>0</v>
      </c>
      <c r="BN40" s="271">
        <v>0</v>
      </c>
      <c r="BO40" s="271">
        <v>0</v>
      </c>
      <c r="BP40" s="271">
        <v>0</v>
      </c>
      <c r="BQ40" s="271">
        <v>0</v>
      </c>
      <c r="BR40" s="271">
        <v>0</v>
      </c>
      <c r="BS40" s="271">
        <v>0</v>
      </c>
      <c r="BT40" s="271">
        <v>0</v>
      </c>
      <c r="BU40" s="271">
        <v>0</v>
      </c>
      <c r="BV40" s="271">
        <v>0</v>
      </c>
      <c r="BW40" s="271">
        <v>0</v>
      </c>
      <c r="BX40" s="271">
        <v>0</v>
      </c>
      <c r="BY40" s="271">
        <v>0</v>
      </c>
      <c r="BZ40" s="271">
        <v>0</v>
      </c>
      <c r="CA40" s="271">
        <v>0</v>
      </c>
      <c r="CB40" s="271">
        <v>0</v>
      </c>
      <c r="CC40" s="269">
        <f t="shared" si="66"/>
        <v>0</v>
      </c>
      <c r="CD40" s="269">
        <f t="shared" si="67"/>
        <v>0</v>
      </c>
    </row>
    <row r="41" spans="1:82" x14ac:dyDescent="0.25">
      <c r="A41" s="66" t="s">
        <v>160</v>
      </c>
      <c r="B41" s="44" t="s">
        <v>146</v>
      </c>
      <c r="C41" s="268">
        <f t="shared" si="68"/>
        <v>0</v>
      </c>
      <c r="D41" s="268">
        <f t="shared" si="69"/>
        <v>0</v>
      </c>
      <c r="E41" s="268">
        <v>0</v>
      </c>
      <c r="F41" s="268">
        <f t="shared" si="64"/>
        <v>0</v>
      </c>
      <c r="G41" s="268">
        <f t="shared" si="65"/>
        <v>0</v>
      </c>
      <c r="H41" s="214">
        <v>0</v>
      </c>
      <c r="I41" s="214">
        <v>0</v>
      </c>
      <c r="J41" s="214">
        <v>0</v>
      </c>
      <c r="K41" s="213">
        <v>0</v>
      </c>
      <c r="L41" s="214">
        <v>0</v>
      </c>
      <c r="M41" s="271">
        <v>0</v>
      </c>
      <c r="N41" s="214">
        <v>0</v>
      </c>
      <c r="O41" s="271">
        <v>0</v>
      </c>
      <c r="P41" s="271">
        <v>0</v>
      </c>
      <c r="Q41" s="271">
        <v>0</v>
      </c>
      <c r="R41" s="271">
        <v>0</v>
      </c>
      <c r="S41" s="271">
        <v>0</v>
      </c>
      <c r="T41" s="271">
        <v>0</v>
      </c>
      <c r="U41" s="271">
        <v>0</v>
      </c>
      <c r="V41" s="271">
        <v>0</v>
      </c>
      <c r="W41" s="271">
        <v>0</v>
      </c>
      <c r="X41" s="271">
        <v>0</v>
      </c>
      <c r="Y41" s="271">
        <v>0</v>
      </c>
      <c r="Z41" s="271">
        <v>0</v>
      </c>
      <c r="AA41" s="271">
        <v>0</v>
      </c>
      <c r="AB41" s="271">
        <v>0</v>
      </c>
      <c r="AC41" s="271">
        <v>0</v>
      </c>
      <c r="AD41" s="271">
        <v>0</v>
      </c>
      <c r="AE41" s="271">
        <v>0</v>
      </c>
      <c r="AF41" s="271">
        <v>0</v>
      </c>
      <c r="AG41" s="271">
        <v>0</v>
      </c>
      <c r="AH41" s="271">
        <v>0</v>
      </c>
      <c r="AI41" s="271">
        <v>0</v>
      </c>
      <c r="AJ41" s="271">
        <v>0</v>
      </c>
      <c r="AK41" s="271">
        <v>0</v>
      </c>
      <c r="AL41" s="271">
        <v>0</v>
      </c>
      <c r="AM41" s="271">
        <v>0</v>
      </c>
      <c r="AN41" s="271">
        <v>0</v>
      </c>
      <c r="AO41" s="271">
        <v>0</v>
      </c>
      <c r="AP41" s="271">
        <v>0</v>
      </c>
      <c r="AQ41" s="271">
        <v>0</v>
      </c>
      <c r="AR41" s="271">
        <v>0</v>
      </c>
      <c r="AS41" s="271">
        <v>0</v>
      </c>
      <c r="AT41" s="271">
        <v>0</v>
      </c>
      <c r="AU41" s="271">
        <v>0</v>
      </c>
      <c r="AV41" s="271">
        <v>0</v>
      </c>
      <c r="AW41" s="271">
        <v>0</v>
      </c>
      <c r="AX41" s="271">
        <v>0</v>
      </c>
      <c r="AY41" s="271">
        <v>0</v>
      </c>
      <c r="AZ41" s="271">
        <v>0</v>
      </c>
      <c r="BA41" s="271">
        <v>0</v>
      </c>
      <c r="BB41" s="271">
        <v>0</v>
      </c>
      <c r="BC41" s="271">
        <v>0</v>
      </c>
      <c r="BD41" s="271">
        <v>0</v>
      </c>
      <c r="BE41" s="271">
        <v>0</v>
      </c>
      <c r="BF41" s="271">
        <v>0</v>
      </c>
      <c r="BG41" s="271">
        <v>0</v>
      </c>
      <c r="BH41" s="271">
        <v>0</v>
      </c>
      <c r="BI41" s="271">
        <v>0</v>
      </c>
      <c r="BJ41" s="271">
        <v>0</v>
      </c>
      <c r="BK41" s="271">
        <v>0</v>
      </c>
      <c r="BL41" s="271">
        <v>0</v>
      </c>
      <c r="BM41" s="271">
        <v>0</v>
      </c>
      <c r="BN41" s="271">
        <v>0</v>
      </c>
      <c r="BO41" s="271">
        <v>0</v>
      </c>
      <c r="BP41" s="271">
        <v>0</v>
      </c>
      <c r="BQ41" s="271">
        <v>0</v>
      </c>
      <c r="BR41" s="271">
        <v>0</v>
      </c>
      <c r="BS41" s="271">
        <v>0</v>
      </c>
      <c r="BT41" s="271">
        <v>0</v>
      </c>
      <c r="BU41" s="271">
        <v>0</v>
      </c>
      <c r="BV41" s="271">
        <v>0</v>
      </c>
      <c r="BW41" s="271">
        <v>0</v>
      </c>
      <c r="BX41" s="271">
        <v>0</v>
      </c>
      <c r="BY41" s="271">
        <v>0</v>
      </c>
      <c r="BZ41" s="271">
        <v>0</v>
      </c>
      <c r="CA41" s="271">
        <v>0</v>
      </c>
      <c r="CB41" s="271">
        <v>0</v>
      </c>
      <c r="CC41" s="269">
        <f t="shared" si="66"/>
        <v>0</v>
      </c>
      <c r="CD41" s="269">
        <f t="shared" si="67"/>
        <v>0</v>
      </c>
    </row>
    <row r="42" spans="1:82" ht="18.75" x14ac:dyDescent="0.25">
      <c r="A42" s="66" t="s">
        <v>159</v>
      </c>
      <c r="B42" s="273" t="s">
        <v>576</v>
      </c>
      <c r="C42" s="268">
        <f t="shared" si="68"/>
        <v>0</v>
      </c>
      <c r="D42" s="268">
        <f t="shared" si="69"/>
        <v>0</v>
      </c>
      <c r="E42" s="268">
        <v>0</v>
      </c>
      <c r="F42" s="268">
        <f t="shared" si="64"/>
        <v>0</v>
      </c>
      <c r="G42" s="268">
        <f t="shared" si="65"/>
        <v>0</v>
      </c>
      <c r="H42" s="214">
        <v>0</v>
      </c>
      <c r="I42" s="214">
        <v>0</v>
      </c>
      <c r="J42" s="214">
        <v>0</v>
      </c>
      <c r="K42" s="214">
        <v>0</v>
      </c>
      <c r="L42" s="214">
        <v>0</v>
      </c>
      <c r="M42" s="271">
        <v>0</v>
      </c>
      <c r="N42" s="214">
        <v>0</v>
      </c>
      <c r="O42" s="271">
        <v>0</v>
      </c>
      <c r="P42" s="271">
        <v>0</v>
      </c>
      <c r="Q42" s="271">
        <v>0</v>
      </c>
      <c r="R42" s="271">
        <v>0</v>
      </c>
      <c r="S42" s="271">
        <v>0</v>
      </c>
      <c r="T42" s="271">
        <v>0</v>
      </c>
      <c r="U42" s="271">
        <v>0</v>
      </c>
      <c r="V42" s="271">
        <v>0</v>
      </c>
      <c r="W42" s="271">
        <v>0</v>
      </c>
      <c r="X42" s="271">
        <v>0</v>
      </c>
      <c r="Y42" s="271">
        <v>0</v>
      </c>
      <c r="Z42" s="271">
        <v>0</v>
      </c>
      <c r="AA42" s="271">
        <v>0</v>
      </c>
      <c r="AB42" s="271">
        <v>0</v>
      </c>
      <c r="AC42" s="271">
        <v>0</v>
      </c>
      <c r="AD42" s="271">
        <v>0</v>
      </c>
      <c r="AE42" s="271">
        <v>0</v>
      </c>
      <c r="AF42" s="271">
        <v>0</v>
      </c>
      <c r="AG42" s="271">
        <v>0</v>
      </c>
      <c r="AH42" s="271">
        <v>0</v>
      </c>
      <c r="AI42" s="271">
        <v>0</v>
      </c>
      <c r="AJ42" s="271">
        <v>0</v>
      </c>
      <c r="AK42" s="271">
        <v>0</v>
      </c>
      <c r="AL42" s="271">
        <v>0</v>
      </c>
      <c r="AM42" s="271">
        <v>0</v>
      </c>
      <c r="AN42" s="271">
        <v>0</v>
      </c>
      <c r="AO42" s="271">
        <v>0</v>
      </c>
      <c r="AP42" s="271">
        <v>0</v>
      </c>
      <c r="AQ42" s="271">
        <v>0</v>
      </c>
      <c r="AR42" s="271">
        <v>0</v>
      </c>
      <c r="AS42" s="271">
        <v>0</v>
      </c>
      <c r="AT42" s="271">
        <v>0</v>
      </c>
      <c r="AU42" s="271">
        <v>0</v>
      </c>
      <c r="AV42" s="271">
        <v>0</v>
      </c>
      <c r="AW42" s="271">
        <v>0</v>
      </c>
      <c r="AX42" s="271">
        <v>0</v>
      </c>
      <c r="AY42" s="271">
        <v>0</v>
      </c>
      <c r="AZ42" s="271">
        <v>0</v>
      </c>
      <c r="BA42" s="271">
        <v>0</v>
      </c>
      <c r="BB42" s="271">
        <v>0</v>
      </c>
      <c r="BC42" s="271">
        <v>0</v>
      </c>
      <c r="BD42" s="271">
        <v>0</v>
      </c>
      <c r="BE42" s="271">
        <v>0</v>
      </c>
      <c r="BF42" s="271">
        <v>0</v>
      </c>
      <c r="BG42" s="271">
        <v>0</v>
      </c>
      <c r="BH42" s="271">
        <v>0</v>
      </c>
      <c r="BI42" s="271">
        <v>0</v>
      </c>
      <c r="BJ42" s="271">
        <v>0</v>
      </c>
      <c r="BK42" s="271">
        <v>0</v>
      </c>
      <c r="BL42" s="271">
        <v>0</v>
      </c>
      <c r="BM42" s="271">
        <v>0</v>
      </c>
      <c r="BN42" s="271">
        <v>0</v>
      </c>
      <c r="BO42" s="271">
        <v>0</v>
      </c>
      <c r="BP42" s="271">
        <v>0</v>
      </c>
      <c r="BQ42" s="271">
        <v>0</v>
      </c>
      <c r="BR42" s="271">
        <v>0</v>
      </c>
      <c r="BS42" s="271">
        <v>0</v>
      </c>
      <c r="BT42" s="271">
        <v>0</v>
      </c>
      <c r="BU42" s="271">
        <v>0</v>
      </c>
      <c r="BV42" s="271">
        <v>0</v>
      </c>
      <c r="BW42" s="271">
        <v>0</v>
      </c>
      <c r="BX42" s="271">
        <v>0</v>
      </c>
      <c r="BY42" s="271">
        <v>0</v>
      </c>
      <c r="BZ42" s="271">
        <v>0</v>
      </c>
      <c r="CA42" s="271">
        <v>0</v>
      </c>
      <c r="CB42" s="271">
        <v>0</v>
      </c>
      <c r="CC42" s="269">
        <f t="shared" si="66"/>
        <v>0</v>
      </c>
      <c r="CD42" s="269">
        <f t="shared" si="67"/>
        <v>0</v>
      </c>
    </row>
    <row r="43" spans="1:82" x14ac:dyDescent="0.25">
      <c r="A43" s="68" t="s">
        <v>62</v>
      </c>
      <c r="B43" s="67" t="s">
        <v>158</v>
      </c>
      <c r="C43" s="268">
        <f t="shared" si="68"/>
        <v>41.514296000000002</v>
      </c>
      <c r="D43" s="268">
        <f t="shared" si="69"/>
        <v>41.041667088475897</v>
      </c>
      <c r="E43" s="268">
        <v>0</v>
      </c>
      <c r="F43" s="268">
        <f t="shared" si="64"/>
        <v>41.041667088475897</v>
      </c>
      <c r="G43" s="268">
        <f t="shared" si="65"/>
        <v>41.041667088475897</v>
      </c>
      <c r="H43" s="268">
        <f t="shared" ref="H43:BP43" si="105">SUM(H44:H50)</f>
        <v>0</v>
      </c>
      <c r="I43" s="268">
        <f t="shared" si="105"/>
        <v>0</v>
      </c>
      <c r="J43" s="268">
        <f t="shared" si="105"/>
        <v>0</v>
      </c>
      <c r="K43" s="268">
        <v>0</v>
      </c>
      <c r="L43" s="268">
        <f t="shared" si="105"/>
        <v>0</v>
      </c>
      <c r="M43" s="269">
        <f t="shared" ref="M43" si="106">SUM(M44:M50)</f>
        <v>0</v>
      </c>
      <c r="N43" s="268">
        <f t="shared" si="105"/>
        <v>0</v>
      </c>
      <c r="O43" s="269">
        <f t="shared" si="105"/>
        <v>0</v>
      </c>
      <c r="P43" s="269">
        <f t="shared" si="105"/>
        <v>0</v>
      </c>
      <c r="Q43" s="269">
        <f t="shared" ref="Q43" si="107">SUM(Q44:Q50)</f>
        <v>0</v>
      </c>
      <c r="R43" s="269">
        <f t="shared" si="105"/>
        <v>0</v>
      </c>
      <c r="S43" s="269">
        <f t="shared" si="105"/>
        <v>0</v>
      </c>
      <c r="T43" s="269">
        <f t="shared" si="105"/>
        <v>0</v>
      </c>
      <c r="U43" s="269">
        <f t="shared" ref="U43" si="108">SUM(U44:U50)</f>
        <v>0</v>
      </c>
      <c r="V43" s="269">
        <f t="shared" si="105"/>
        <v>0</v>
      </c>
      <c r="W43" s="269">
        <f t="shared" si="105"/>
        <v>0</v>
      </c>
      <c r="X43" s="269">
        <f t="shared" si="105"/>
        <v>0</v>
      </c>
      <c r="Y43" s="269">
        <f t="shared" ref="Y43" si="109">SUM(Y44:Y50)</f>
        <v>0</v>
      </c>
      <c r="Z43" s="269">
        <f t="shared" si="105"/>
        <v>0</v>
      </c>
      <c r="AA43" s="269">
        <f t="shared" si="105"/>
        <v>0</v>
      </c>
      <c r="AB43" s="269">
        <f t="shared" si="105"/>
        <v>0</v>
      </c>
      <c r="AC43" s="269">
        <f t="shared" ref="AC43" si="110">SUM(AC44:AC50)</f>
        <v>41.514296000000002</v>
      </c>
      <c r="AD43" s="269">
        <f t="shared" si="105"/>
        <v>0</v>
      </c>
      <c r="AE43" s="269">
        <f t="shared" si="105"/>
        <v>41.041667088475897</v>
      </c>
      <c r="AF43" s="269">
        <f t="shared" si="105"/>
        <v>0</v>
      </c>
      <c r="AG43" s="269">
        <f t="shared" si="105"/>
        <v>0</v>
      </c>
      <c r="AH43" s="269">
        <f t="shared" ref="AH43:BM43" si="111">SUM(AH44:AH50)</f>
        <v>0</v>
      </c>
      <c r="AI43" s="269">
        <f t="shared" si="111"/>
        <v>0</v>
      </c>
      <c r="AJ43" s="269">
        <f t="shared" si="111"/>
        <v>0</v>
      </c>
      <c r="AK43" s="269">
        <f t="shared" ref="AK43" si="112">SUM(AK44:AK50)</f>
        <v>0</v>
      </c>
      <c r="AL43" s="269">
        <f t="shared" si="111"/>
        <v>0</v>
      </c>
      <c r="AM43" s="269">
        <f t="shared" si="111"/>
        <v>0</v>
      </c>
      <c r="AN43" s="269">
        <f t="shared" si="111"/>
        <v>0</v>
      </c>
      <c r="AO43" s="269">
        <f t="shared" ref="AO43" si="113">SUM(AO44:AO50)</f>
        <v>0</v>
      </c>
      <c r="AP43" s="269">
        <f t="shared" si="111"/>
        <v>0</v>
      </c>
      <c r="AQ43" s="269">
        <f t="shared" si="111"/>
        <v>0</v>
      </c>
      <c r="AR43" s="269">
        <f t="shared" si="111"/>
        <v>0</v>
      </c>
      <c r="AS43" s="269">
        <f t="shared" ref="AS43" si="114">SUM(AS44:AS50)</f>
        <v>0</v>
      </c>
      <c r="AT43" s="269">
        <f t="shared" si="111"/>
        <v>0</v>
      </c>
      <c r="AU43" s="269">
        <f t="shared" si="111"/>
        <v>0</v>
      </c>
      <c r="AV43" s="269">
        <f t="shared" si="111"/>
        <v>0</v>
      </c>
      <c r="AW43" s="269">
        <f t="shared" ref="AW43" si="115">SUM(AW44:AW50)</f>
        <v>0</v>
      </c>
      <c r="AX43" s="269">
        <f t="shared" si="111"/>
        <v>0</v>
      </c>
      <c r="AY43" s="269">
        <f t="shared" si="111"/>
        <v>0</v>
      </c>
      <c r="AZ43" s="269">
        <f t="shared" si="111"/>
        <v>0</v>
      </c>
      <c r="BA43" s="269">
        <f t="shared" ref="BA43" si="116">SUM(BA44:BA50)</f>
        <v>0</v>
      </c>
      <c r="BB43" s="269">
        <f t="shared" si="111"/>
        <v>0</v>
      </c>
      <c r="BC43" s="269">
        <f t="shared" si="111"/>
        <v>0</v>
      </c>
      <c r="BD43" s="269">
        <f t="shared" si="111"/>
        <v>0</v>
      </c>
      <c r="BE43" s="269">
        <f t="shared" ref="BE43" si="117">SUM(BE44:BE50)</f>
        <v>0</v>
      </c>
      <c r="BF43" s="269">
        <f t="shared" si="111"/>
        <v>0</v>
      </c>
      <c r="BG43" s="269">
        <f t="shared" si="111"/>
        <v>0</v>
      </c>
      <c r="BH43" s="269">
        <f t="shared" si="111"/>
        <v>0</v>
      </c>
      <c r="BI43" s="269">
        <f t="shared" ref="BI43" si="118">SUM(BI44:BI50)</f>
        <v>0</v>
      </c>
      <c r="BJ43" s="269">
        <f t="shared" si="111"/>
        <v>0</v>
      </c>
      <c r="BK43" s="269">
        <f t="shared" si="111"/>
        <v>0</v>
      </c>
      <c r="BL43" s="269">
        <f t="shared" si="111"/>
        <v>0</v>
      </c>
      <c r="BM43" s="269">
        <f t="shared" si="111"/>
        <v>0</v>
      </c>
      <c r="BN43" s="269">
        <f t="shared" si="105"/>
        <v>0</v>
      </c>
      <c r="BO43" s="269">
        <f t="shared" si="105"/>
        <v>0</v>
      </c>
      <c r="BP43" s="269">
        <f t="shared" si="105"/>
        <v>0</v>
      </c>
      <c r="BQ43" s="269">
        <f t="shared" ref="BQ43" si="119">SUM(BQ44:BQ50)</f>
        <v>0</v>
      </c>
      <c r="BR43" s="269">
        <f t="shared" ref="BR43:BU43" si="120">SUM(BR44:BR50)</f>
        <v>0</v>
      </c>
      <c r="BS43" s="269">
        <f t="shared" si="120"/>
        <v>0</v>
      </c>
      <c r="BT43" s="269">
        <f t="shared" si="120"/>
        <v>0</v>
      </c>
      <c r="BU43" s="269">
        <f t="shared" si="120"/>
        <v>0</v>
      </c>
      <c r="BV43" s="269">
        <f t="shared" ref="BV43:BY43" si="121">SUM(BV44:BV50)</f>
        <v>0</v>
      </c>
      <c r="BW43" s="269">
        <f t="shared" si="121"/>
        <v>0</v>
      </c>
      <c r="BX43" s="269">
        <f t="shared" si="121"/>
        <v>0</v>
      </c>
      <c r="BY43" s="269">
        <f t="shared" si="121"/>
        <v>0</v>
      </c>
      <c r="BZ43" s="269">
        <f t="shared" ref="BZ43:CB43" si="122">SUM(BZ44:BZ50)</f>
        <v>0</v>
      </c>
      <c r="CA43" s="269">
        <f t="shared" si="122"/>
        <v>0</v>
      </c>
      <c r="CB43" s="269">
        <f t="shared" si="122"/>
        <v>0</v>
      </c>
      <c r="CC43" s="269">
        <f t="shared" si="66"/>
        <v>41.514296000000002</v>
      </c>
      <c r="CD43" s="269">
        <f t="shared" si="67"/>
        <v>41.041667088475897</v>
      </c>
    </row>
    <row r="44" spans="1:82" x14ac:dyDescent="0.25">
      <c r="A44" s="66" t="s">
        <v>157</v>
      </c>
      <c r="B44" s="44" t="s">
        <v>156</v>
      </c>
      <c r="C44" s="268">
        <f t="shared" si="68"/>
        <v>0</v>
      </c>
      <c r="D44" s="268">
        <f t="shared" si="69"/>
        <v>0</v>
      </c>
      <c r="E44" s="268">
        <v>0</v>
      </c>
      <c r="F44" s="268">
        <f t="shared" si="64"/>
        <v>0</v>
      </c>
      <c r="G44" s="268">
        <f t="shared" si="65"/>
        <v>0</v>
      </c>
      <c r="H44" s="214">
        <v>0</v>
      </c>
      <c r="I44" s="214">
        <v>0</v>
      </c>
      <c r="J44" s="214">
        <v>0</v>
      </c>
      <c r="K44" s="214">
        <v>0</v>
      </c>
      <c r="L44" s="214">
        <v>0</v>
      </c>
      <c r="M44" s="271">
        <v>0</v>
      </c>
      <c r="N44" s="214">
        <v>0</v>
      </c>
      <c r="O44" s="271">
        <v>0</v>
      </c>
      <c r="P44" s="271">
        <v>0</v>
      </c>
      <c r="Q44" s="271">
        <v>0</v>
      </c>
      <c r="R44" s="271">
        <v>0</v>
      </c>
      <c r="S44" s="271">
        <v>0</v>
      </c>
      <c r="T44" s="271">
        <v>0</v>
      </c>
      <c r="U44" s="271">
        <v>0</v>
      </c>
      <c r="V44" s="271">
        <v>0</v>
      </c>
      <c r="W44" s="271">
        <v>0</v>
      </c>
      <c r="X44" s="271">
        <v>0</v>
      </c>
      <c r="Y44" s="271">
        <v>0</v>
      </c>
      <c r="Z44" s="271">
        <v>0</v>
      </c>
      <c r="AA44" s="271">
        <v>0</v>
      </c>
      <c r="AB44" s="271">
        <v>0</v>
      </c>
      <c r="AC44" s="271">
        <v>0</v>
      </c>
      <c r="AD44" s="271">
        <v>0</v>
      </c>
      <c r="AE44" s="271">
        <v>0</v>
      </c>
      <c r="AF44" s="271">
        <v>0</v>
      </c>
      <c r="AG44" s="271">
        <v>0</v>
      </c>
      <c r="AH44" s="271">
        <v>0</v>
      </c>
      <c r="AI44" s="271">
        <v>0</v>
      </c>
      <c r="AJ44" s="271">
        <v>0</v>
      </c>
      <c r="AK44" s="271">
        <v>0</v>
      </c>
      <c r="AL44" s="271">
        <v>0</v>
      </c>
      <c r="AM44" s="271">
        <v>0</v>
      </c>
      <c r="AN44" s="271">
        <v>0</v>
      </c>
      <c r="AO44" s="271">
        <v>0</v>
      </c>
      <c r="AP44" s="271">
        <v>0</v>
      </c>
      <c r="AQ44" s="271">
        <v>0</v>
      </c>
      <c r="AR44" s="271">
        <v>0</v>
      </c>
      <c r="AS44" s="271">
        <v>0</v>
      </c>
      <c r="AT44" s="271">
        <v>0</v>
      </c>
      <c r="AU44" s="271">
        <v>0</v>
      </c>
      <c r="AV44" s="271">
        <v>0</v>
      </c>
      <c r="AW44" s="271">
        <v>0</v>
      </c>
      <c r="AX44" s="271">
        <v>0</v>
      </c>
      <c r="AY44" s="271">
        <v>0</v>
      </c>
      <c r="AZ44" s="271">
        <v>0</v>
      </c>
      <c r="BA44" s="271">
        <v>0</v>
      </c>
      <c r="BB44" s="271">
        <v>0</v>
      </c>
      <c r="BC44" s="271">
        <v>0</v>
      </c>
      <c r="BD44" s="271">
        <v>0</v>
      </c>
      <c r="BE44" s="271">
        <v>0</v>
      </c>
      <c r="BF44" s="271">
        <v>0</v>
      </c>
      <c r="BG44" s="271">
        <v>0</v>
      </c>
      <c r="BH44" s="271">
        <v>0</v>
      </c>
      <c r="BI44" s="271">
        <v>0</v>
      </c>
      <c r="BJ44" s="271">
        <v>0</v>
      </c>
      <c r="BK44" s="271">
        <v>0</v>
      </c>
      <c r="BL44" s="271">
        <v>0</v>
      </c>
      <c r="BM44" s="271">
        <v>0</v>
      </c>
      <c r="BN44" s="271">
        <v>0</v>
      </c>
      <c r="BO44" s="271">
        <v>0</v>
      </c>
      <c r="BP44" s="271">
        <v>0</v>
      </c>
      <c r="BQ44" s="271">
        <v>0</v>
      </c>
      <c r="BR44" s="271">
        <v>0</v>
      </c>
      <c r="BS44" s="271">
        <v>0</v>
      </c>
      <c r="BT44" s="271">
        <v>0</v>
      </c>
      <c r="BU44" s="271">
        <v>0</v>
      </c>
      <c r="BV44" s="271">
        <v>0</v>
      </c>
      <c r="BW44" s="271">
        <v>0</v>
      </c>
      <c r="BX44" s="271">
        <v>0</v>
      </c>
      <c r="BY44" s="271">
        <v>0</v>
      </c>
      <c r="BZ44" s="271">
        <v>0</v>
      </c>
      <c r="CA44" s="271">
        <v>0</v>
      </c>
      <c r="CB44" s="271">
        <v>0</v>
      </c>
      <c r="CC44" s="269">
        <f t="shared" si="66"/>
        <v>0</v>
      </c>
      <c r="CD44" s="269">
        <f t="shared" si="67"/>
        <v>0</v>
      </c>
    </row>
    <row r="45" spans="1:82" x14ac:dyDescent="0.25">
      <c r="A45" s="66" t="s">
        <v>155</v>
      </c>
      <c r="B45" s="44" t="s">
        <v>154</v>
      </c>
      <c r="C45" s="268">
        <f t="shared" si="68"/>
        <v>0</v>
      </c>
      <c r="D45" s="268">
        <f t="shared" si="69"/>
        <v>0</v>
      </c>
      <c r="E45" s="268">
        <v>0</v>
      </c>
      <c r="F45" s="268">
        <f t="shared" si="64"/>
        <v>0</v>
      </c>
      <c r="G45" s="268">
        <f t="shared" si="65"/>
        <v>0</v>
      </c>
      <c r="H45" s="214">
        <v>0</v>
      </c>
      <c r="I45" s="214">
        <v>0</v>
      </c>
      <c r="J45" s="214">
        <v>0</v>
      </c>
      <c r="K45" s="213">
        <v>0</v>
      </c>
      <c r="L45" s="214">
        <v>0</v>
      </c>
      <c r="M45" s="271">
        <v>0</v>
      </c>
      <c r="N45" s="214">
        <v>0</v>
      </c>
      <c r="O45" s="271">
        <v>0</v>
      </c>
      <c r="P45" s="271">
        <v>0</v>
      </c>
      <c r="Q45" s="271">
        <v>0</v>
      </c>
      <c r="R45" s="271">
        <v>0</v>
      </c>
      <c r="S45" s="271">
        <v>0</v>
      </c>
      <c r="T45" s="271">
        <v>0</v>
      </c>
      <c r="U45" s="271">
        <v>0</v>
      </c>
      <c r="V45" s="271">
        <v>0</v>
      </c>
      <c r="W45" s="271">
        <v>0</v>
      </c>
      <c r="X45" s="271">
        <v>0</v>
      </c>
      <c r="Y45" s="271">
        <v>0</v>
      </c>
      <c r="Z45" s="271">
        <v>0</v>
      </c>
      <c r="AA45" s="271">
        <v>0</v>
      </c>
      <c r="AB45" s="271">
        <v>0</v>
      </c>
      <c r="AC45" s="271">
        <v>0</v>
      </c>
      <c r="AD45" s="271">
        <v>0</v>
      </c>
      <c r="AE45" s="271">
        <v>0</v>
      </c>
      <c r="AF45" s="271">
        <v>0</v>
      </c>
      <c r="AG45" s="271">
        <v>0</v>
      </c>
      <c r="AH45" s="271">
        <v>0</v>
      </c>
      <c r="AI45" s="271">
        <v>0</v>
      </c>
      <c r="AJ45" s="271">
        <v>0</v>
      </c>
      <c r="AK45" s="271">
        <v>0</v>
      </c>
      <c r="AL45" s="271">
        <v>0</v>
      </c>
      <c r="AM45" s="271">
        <v>0</v>
      </c>
      <c r="AN45" s="271">
        <v>0</v>
      </c>
      <c r="AO45" s="271">
        <v>0</v>
      </c>
      <c r="AP45" s="271">
        <v>0</v>
      </c>
      <c r="AQ45" s="271">
        <v>0</v>
      </c>
      <c r="AR45" s="271">
        <v>0</v>
      </c>
      <c r="AS45" s="271">
        <v>0</v>
      </c>
      <c r="AT45" s="271">
        <v>0</v>
      </c>
      <c r="AU45" s="271">
        <v>0</v>
      </c>
      <c r="AV45" s="271">
        <v>0</v>
      </c>
      <c r="AW45" s="271">
        <v>0</v>
      </c>
      <c r="AX45" s="271">
        <v>0</v>
      </c>
      <c r="AY45" s="271">
        <v>0</v>
      </c>
      <c r="AZ45" s="271">
        <v>0</v>
      </c>
      <c r="BA45" s="271">
        <v>0</v>
      </c>
      <c r="BB45" s="271">
        <v>0</v>
      </c>
      <c r="BC45" s="271">
        <v>0</v>
      </c>
      <c r="BD45" s="271">
        <v>0</v>
      </c>
      <c r="BE45" s="271">
        <v>0</v>
      </c>
      <c r="BF45" s="271">
        <v>0</v>
      </c>
      <c r="BG45" s="271">
        <v>0</v>
      </c>
      <c r="BH45" s="271">
        <v>0</v>
      </c>
      <c r="BI45" s="271">
        <v>0</v>
      </c>
      <c r="BJ45" s="271">
        <v>0</v>
      </c>
      <c r="BK45" s="271">
        <v>0</v>
      </c>
      <c r="BL45" s="271">
        <v>0</v>
      </c>
      <c r="BM45" s="271">
        <v>0</v>
      </c>
      <c r="BN45" s="271">
        <v>0</v>
      </c>
      <c r="BO45" s="271">
        <v>0</v>
      </c>
      <c r="BP45" s="271">
        <v>0</v>
      </c>
      <c r="BQ45" s="271">
        <v>0</v>
      </c>
      <c r="BR45" s="271">
        <v>0</v>
      </c>
      <c r="BS45" s="271">
        <v>0</v>
      </c>
      <c r="BT45" s="271">
        <v>0</v>
      </c>
      <c r="BU45" s="271">
        <v>0</v>
      </c>
      <c r="BV45" s="271">
        <v>0</v>
      </c>
      <c r="BW45" s="271">
        <v>0</v>
      </c>
      <c r="BX45" s="271">
        <v>0</v>
      </c>
      <c r="BY45" s="271">
        <v>0</v>
      </c>
      <c r="BZ45" s="271">
        <v>0</v>
      </c>
      <c r="CA45" s="271">
        <v>0</v>
      </c>
      <c r="CB45" s="271">
        <v>0</v>
      </c>
      <c r="CC45" s="269">
        <f t="shared" si="66"/>
        <v>0</v>
      </c>
      <c r="CD45" s="269">
        <f t="shared" si="67"/>
        <v>0</v>
      </c>
    </row>
    <row r="46" spans="1:82" x14ac:dyDescent="0.25">
      <c r="A46" s="66" t="s">
        <v>153</v>
      </c>
      <c r="B46" s="44" t="s">
        <v>152</v>
      </c>
      <c r="C46" s="268">
        <f t="shared" si="68"/>
        <v>0</v>
      </c>
      <c r="D46" s="268">
        <f t="shared" si="69"/>
        <v>0</v>
      </c>
      <c r="E46" s="268">
        <v>0</v>
      </c>
      <c r="F46" s="268">
        <f t="shared" si="64"/>
        <v>0</v>
      </c>
      <c r="G46" s="268">
        <f t="shared" si="65"/>
        <v>0</v>
      </c>
      <c r="H46" s="214">
        <v>0</v>
      </c>
      <c r="I46" s="214">
        <v>0</v>
      </c>
      <c r="J46" s="214">
        <v>0</v>
      </c>
      <c r="K46" s="213">
        <v>0</v>
      </c>
      <c r="L46" s="214">
        <v>0</v>
      </c>
      <c r="M46" s="271">
        <v>0</v>
      </c>
      <c r="N46" s="214">
        <v>0</v>
      </c>
      <c r="O46" s="271">
        <v>0</v>
      </c>
      <c r="P46" s="271">
        <v>0</v>
      </c>
      <c r="Q46" s="271">
        <v>0</v>
      </c>
      <c r="R46" s="271">
        <v>0</v>
      </c>
      <c r="S46" s="271">
        <v>0</v>
      </c>
      <c r="T46" s="271">
        <v>0</v>
      </c>
      <c r="U46" s="271">
        <v>0</v>
      </c>
      <c r="V46" s="271">
        <v>0</v>
      </c>
      <c r="W46" s="271">
        <v>0</v>
      </c>
      <c r="X46" s="271">
        <v>0</v>
      </c>
      <c r="Y46" s="271">
        <v>0</v>
      </c>
      <c r="Z46" s="271">
        <v>0</v>
      </c>
      <c r="AA46" s="271">
        <v>0</v>
      </c>
      <c r="AB46" s="271">
        <v>0</v>
      </c>
      <c r="AC46" s="271">
        <v>0</v>
      </c>
      <c r="AD46" s="271">
        <v>0</v>
      </c>
      <c r="AE46" s="271">
        <v>0</v>
      </c>
      <c r="AF46" s="271">
        <v>0</v>
      </c>
      <c r="AG46" s="271">
        <v>0</v>
      </c>
      <c r="AH46" s="271">
        <v>0</v>
      </c>
      <c r="AI46" s="271">
        <v>0</v>
      </c>
      <c r="AJ46" s="271">
        <v>0</v>
      </c>
      <c r="AK46" s="271">
        <v>0</v>
      </c>
      <c r="AL46" s="271">
        <v>0</v>
      </c>
      <c r="AM46" s="271">
        <v>0</v>
      </c>
      <c r="AN46" s="271">
        <v>0</v>
      </c>
      <c r="AO46" s="271">
        <v>0</v>
      </c>
      <c r="AP46" s="271">
        <v>0</v>
      </c>
      <c r="AQ46" s="271">
        <v>0</v>
      </c>
      <c r="AR46" s="271">
        <v>0</v>
      </c>
      <c r="AS46" s="271">
        <v>0</v>
      </c>
      <c r="AT46" s="271">
        <v>0</v>
      </c>
      <c r="AU46" s="271">
        <v>0</v>
      </c>
      <c r="AV46" s="271">
        <v>0</v>
      </c>
      <c r="AW46" s="271">
        <v>0</v>
      </c>
      <c r="AX46" s="271">
        <v>0</v>
      </c>
      <c r="AY46" s="271">
        <v>0</v>
      </c>
      <c r="AZ46" s="271">
        <v>0</v>
      </c>
      <c r="BA46" s="271">
        <v>0</v>
      </c>
      <c r="BB46" s="271">
        <v>0</v>
      </c>
      <c r="BC46" s="271">
        <v>0</v>
      </c>
      <c r="BD46" s="271">
        <v>0</v>
      </c>
      <c r="BE46" s="271">
        <v>0</v>
      </c>
      <c r="BF46" s="271">
        <v>0</v>
      </c>
      <c r="BG46" s="271">
        <v>0</v>
      </c>
      <c r="BH46" s="271">
        <v>0</v>
      </c>
      <c r="BI46" s="271">
        <v>0</v>
      </c>
      <c r="BJ46" s="271">
        <v>0</v>
      </c>
      <c r="BK46" s="271">
        <v>0</v>
      </c>
      <c r="BL46" s="271">
        <v>0</v>
      </c>
      <c r="BM46" s="271">
        <v>0</v>
      </c>
      <c r="BN46" s="271">
        <v>0</v>
      </c>
      <c r="BO46" s="271">
        <v>0</v>
      </c>
      <c r="BP46" s="271">
        <v>0</v>
      </c>
      <c r="BQ46" s="271">
        <v>0</v>
      </c>
      <c r="BR46" s="271">
        <v>0</v>
      </c>
      <c r="BS46" s="271">
        <v>0</v>
      </c>
      <c r="BT46" s="271">
        <v>0</v>
      </c>
      <c r="BU46" s="271">
        <v>0</v>
      </c>
      <c r="BV46" s="271">
        <v>0</v>
      </c>
      <c r="BW46" s="271">
        <v>0</v>
      </c>
      <c r="BX46" s="271">
        <v>0</v>
      </c>
      <c r="BY46" s="271">
        <v>0</v>
      </c>
      <c r="BZ46" s="271">
        <v>0</v>
      </c>
      <c r="CA46" s="271">
        <v>0</v>
      </c>
      <c r="CB46" s="271">
        <v>0</v>
      </c>
      <c r="CC46" s="269">
        <f t="shared" si="66"/>
        <v>0</v>
      </c>
      <c r="CD46" s="269">
        <f t="shared" si="67"/>
        <v>0</v>
      </c>
    </row>
    <row r="47" spans="1:82" ht="31.5" x14ac:dyDescent="0.25">
      <c r="A47" s="66" t="s">
        <v>151</v>
      </c>
      <c r="B47" s="44" t="s">
        <v>150</v>
      </c>
      <c r="C47" s="268">
        <f t="shared" si="68"/>
        <v>0</v>
      </c>
      <c r="D47" s="268">
        <f t="shared" si="69"/>
        <v>0</v>
      </c>
      <c r="E47" s="268">
        <v>0</v>
      </c>
      <c r="F47" s="268">
        <f t="shared" si="64"/>
        <v>0</v>
      </c>
      <c r="G47" s="268">
        <f t="shared" si="65"/>
        <v>0</v>
      </c>
      <c r="H47" s="214">
        <v>0</v>
      </c>
      <c r="I47" s="214">
        <v>0</v>
      </c>
      <c r="J47" s="214">
        <v>0</v>
      </c>
      <c r="K47" s="213">
        <v>0</v>
      </c>
      <c r="L47" s="214">
        <v>0</v>
      </c>
      <c r="M47" s="271">
        <v>0</v>
      </c>
      <c r="N47" s="214">
        <v>0</v>
      </c>
      <c r="O47" s="271">
        <v>0</v>
      </c>
      <c r="P47" s="271">
        <v>0</v>
      </c>
      <c r="Q47" s="271">
        <v>0</v>
      </c>
      <c r="R47" s="271">
        <v>0</v>
      </c>
      <c r="S47" s="271">
        <v>0</v>
      </c>
      <c r="T47" s="271">
        <v>0</v>
      </c>
      <c r="U47" s="271">
        <v>0</v>
      </c>
      <c r="V47" s="271">
        <v>0</v>
      </c>
      <c r="W47" s="271">
        <v>0</v>
      </c>
      <c r="X47" s="271">
        <v>0</v>
      </c>
      <c r="Y47" s="271">
        <v>0</v>
      </c>
      <c r="Z47" s="271">
        <v>0</v>
      </c>
      <c r="AA47" s="271">
        <v>0</v>
      </c>
      <c r="AB47" s="271">
        <v>0</v>
      </c>
      <c r="AC47" s="271">
        <v>0</v>
      </c>
      <c r="AD47" s="271">
        <v>0</v>
      </c>
      <c r="AE47" s="271">
        <v>0</v>
      </c>
      <c r="AF47" s="271">
        <v>0</v>
      </c>
      <c r="AG47" s="271">
        <v>0</v>
      </c>
      <c r="AH47" s="271">
        <v>0</v>
      </c>
      <c r="AI47" s="271">
        <v>0</v>
      </c>
      <c r="AJ47" s="271">
        <v>0</v>
      </c>
      <c r="AK47" s="271">
        <v>0</v>
      </c>
      <c r="AL47" s="271">
        <v>0</v>
      </c>
      <c r="AM47" s="271">
        <v>0</v>
      </c>
      <c r="AN47" s="271">
        <v>0</v>
      </c>
      <c r="AO47" s="271">
        <v>0</v>
      </c>
      <c r="AP47" s="271">
        <v>0</v>
      </c>
      <c r="AQ47" s="271">
        <v>0</v>
      </c>
      <c r="AR47" s="271">
        <v>0</v>
      </c>
      <c r="AS47" s="271">
        <v>0</v>
      </c>
      <c r="AT47" s="271">
        <v>0</v>
      </c>
      <c r="AU47" s="271">
        <v>0</v>
      </c>
      <c r="AV47" s="271">
        <v>0</v>
      </c>
      <c r="AW47" s="271">
        <v>0</v>
      </c>
      <c r="AX47" s="271">
        <v>0</v>
      </c>
      <c r="AY47" s="271">
        <v>0</v>
      </c>
      <c r="AZ47" s="271">
        <v>0</v>
      </c>
      <c r="BA47" s="271">
        <v>0</v>
      </c>
      <c r="BB47" s="271">
        <v>0</v>
      </c>
      <c r="BC47" s="271">
        <v>0</v>
      </c>
      <c r="BD47" s="271">
        <v>0</v>
      </c>
      <c r="BE47" s="271">
        <v>0</v>
      </c>
      <c r="BF47" s="271">
        <v>0</v>
      </c>
      <c r="BG47" s="271">
        <v>0</v>
      </c>
      <c r="BH47" s="271">
        <v>0</v>
      </c>
      <c r="BI47" s="271">
        <v>0</v>
      </c>
      <c r="BJ47" s="271">
        <v>0</v>
      </c>
      <c r="BK47" s="271">
        <v>0</v>
      </c>
      <c r="BL47" s="271">
        <v>0</v>
      </c>
      <c r="BM47" s="271">
        <v>0</v>
      </c>
      <c r="BN47" s="271">
        <v>0</v>
      </c>
      <c r="BO47" s="271">
        <v>0</v>
      </c>
      <c r="BP47" s="271">
        <v>0</v>
      </c>
      <c r="BQ47" s="271">
        <v>0</v>
      </c>
      <c r="BR47" s="271">
        <v>0</v>
      </c>
      <c r="BS47" s="271">
        <v>0</v>
      </c>
      <c r="BT47" s="271">
        <v>0</v>
      </c>
      <c r="BU47" s="271">
        <v>0</v>
      </c>
      <c r="BV47" s="271">
        <v>0</v>
      </c>
      <c r="BW47" s="271">
        <v>0</v>
      </c>
      <c r="BX47" s="271">
        <v>0</v>
      </c>
      <c r="BY47" s="271">
        <v>0</v>
      </c>
      <c r="BZ47" s="271">
        <v>0</v>
      </c>
      <c r="CA47" s="271">
        <v>0</v>
      </c>
      <c r="CB47" s="271">
        <v>0</v>
      </c>
      <c r="CC47" s="269">
        <f t="shared" si="66"/>
        <v>0</v>
      </c>
      <c r="CD47" s="269">
        <f t="shared" si="67"/>
        <v>0</v>
      </c>
    </row>
    <row r="48" spans="1:82" ht="31.5" x14ac:dyDescent="0.25">
      <c r="A48" s="66" t="s">
        <v>149</v>
      </c>
      <c r="B48" s="44" t="s">
        <v>148</v>
      </c>
      <c r="C48" s="268">
        <f t="shared" si="68"/>
        <v>0</v>
      </c>
      <c r="D48" s="268">
        <f t="shared" si="69"/>
        <v>0</v>
      </c>
      <c r="E48" s="268">
        <v>0</v>
      </c>
      <c r="F48" s="268">
        <f t="shared" si="64"/>
        <v>0</v>
      </c>
      <c r="G48" s="268">
        <f t="shared" si="65"/>
        <v>0</v>
      </c>
      <c r="H48" s="214">
        <v>0</v>
      </c>
      <c r="I48" s="214">
        <v>0</v>
      </c>
      <c r="J48" s="214">
        <v>0</v>
      </c>
      <c r="K48" s="213">
        <v>0</v>
      </c>
      <c r="L48" s="214">
        <v>0</v>
      </c>
      <c r="M48" s="271">
        <v>0</v>
      </c>
      <c r="N48" s="214">
        <v>0</v>
      </c>
      <c r="O48" s="271">
        <v>0</v>
      </c>
      <c r="P48" s="271">
        <v>0</v>
      </c>
      <c r="Q48" s="271">
        <v>0</v>
      </c>
      <c r="R48" s="271">
        <v>0</v>
      </c>
      <c r="S48" s="271">
        <v>0</v>
      </c>
      <c r="T48" s="271">
        <v>0</v>
      </c>
      <c r="U48" s="271">
        <v>0</v>
      </c>
      <c r="V48" s="271">
        <v>0</v>
      </c>
      <c r="W48" s="271">
        <v>0</v>
      </c>
      <c r="X48" s="271">
        <v>0</v>
      </c>
      <c r="Y48" s="271">
        <v>0</v>
      </c>
      <c r="Z48" s="271">
        <v>0</v>
      </c>
      <c r="AA48" s="271">
        <v>0</v>
      </c>
      <c r="AB48" s="271">
        <v>0</v>
      </c>
      <c r="AC48" s="271">
        <v>0</v>
      </c>
      <c r="AD48" s="271">
        <v>0</v>
      </c>
      <c r="AE48" s="271">
        <v>0</v>
      </c>
      <c r="AF48" s="271">
        <v>0</v>
      </c>
      <c r="AG48" s="271">
        <v>0</v>
      </c>
      <c r="AH48" s="271">
        <v>0</v>
      </c>
      <c r="AI48" s="271">
        <v>0</v>
      </c>
      <c r="AJ48" s="271">
        <v>0</v>
      </c>
      <c r="AK48" s="271">
        <v>0</v>
      </c>
      <c r="AL48" s="271">
        <v>0</v>
      </c>
      <c r="AM48" s="271">
        <v>0</v>
      </c>
      <c r="AN48" s="271">
        <v>0</v>
      </c>
      <c r="AO48" s="271">
        <v>0</v>
      </c>
      <c r="AP48" s="271">
        <v>0</v>
      </c>
      <c r="AQ48" s="271">
        <v>0</v>
      </c>
      <c r="AR48" s="271">
        <v>0</v>
      </c>
      <c r="AS48" s="271">
        <v>0</v>
      </c>
      <c r="AT48" s="271">
        <v>0</v>
      </c>
      <c r="AU48" s="271">
        <v>0</v>
      </c>
      <c r="AV48" s="271">
        <v>0</v>
      </c>
      <c r="AW48" s="271">
        <v>0</v>
      </c>
      <c r="AX48" s="271">
        <v>0</v>
      </c>
      <c r="AY48" s="271">
        <v>0</v>
      </c>
      <c r="AZ48" s="271">
        <v>0</v>
      </c>
      <c r="BA48" s="271">
        <v>0</v>
      </c>
      <c r="BB48" s="271">
        <v>0</v>
      </c>
      <c r="BC48" s="271">
        <v>0</v>
      </c>
      <c r="BD48" s="271">
        <v>0</v>
      </c>
      <c r="BE48" s="271">
        <v>0</v>
      </c>
      <c r="BF48" s="271">
        <v>0</v>
      </c>
      <c r="BG48" s="271">
        <v>0</v>
      </c>
      <c r="BH48" s="271">
        <v>0</v>
      </c>
      <c r="BI48" s="271">
        <v>0</v>
      </c>
      <c r="BJ48" s="271">
        <v>0</v>
      </c>
      <c r="BK48" s="271">
        <v>0</v>
      </c>
      <c r="BL48" s="271">
        <v>0</v>
      </c>
      <c r="BM48" s="271">
        <v>0</v>
      </c>
      <c r="BN48" s="271">
        <v>0</v>
      </c>
      <c r="BO48" s="271">
        <v>0</v>
      </c>
      <c r="BP48" s="271">
        <v>0</v>
      </c>
      <c r="BQ48" s="271">
        <v>0</v>
      </c>
      <c r="BR48" s="271">
        <v>0</v>
      </c>
      <c r="BS48" s="271">
        <v>0</v>
      </c>
      <c r="BT48" s="271">
        <v>0</v>
      </c>
      <c r="BU48" s="271">
        <v>0</v>
      </c>
      <c r="BV48" s="271">
        <v>0</v>
      </c>
      <c r="BW48" s="271">
        <v>0</v>
      </c>
      <c r="BX48" s="271">
        <v>0</v>
      </c>
      <c r="BY48" s="271">
        <v>0</v>
      </c>
      <c r="BZ48" s="271">
        <v>0</v>
      </c>
      <c r="CA48" s="271">
        <v>0</v>
      </c>
      <c r="CB48" s="271">
        <v>0</v>
      </c>
      <c r="CC48" s="269">
        <f t="shared" si="66"/>
        <v>0</v>
      </c>
      <c r="CD48" s="269">
        <f t="shared" si="67"/>
        <v>0</v>
      </c>
    </row>
    <row r="49" spans="1:82" x14ac:dyDescent="0.25">
      <c r="A49" s="66" t="s">
        <v>147</v>
      </c>
      <c r="B49" s="44" t="s">
        <v>146</v>
      </c>
      <c r="C49" s="268">
        <f t="shared" si="68"/>
        <v>0</v>
      </c>
      <c r="D49" s="268">
        <f t="shared" si="69"/>
        <v>0</v>
      </c>
      <c r="E49" s="268">
        <v>0</v>
      </c>
      <c r="F49" s="268">
        <f t="shared" si="64"/>
        <v>0</v>
      </c>
      <c r="G49" s="268">
        <f t="shared" si="65"/>
        <v>0</v>
      </c>
      <c r="H49" s="214">
        <v>0</v>
      </c>
      <c r="I49" s="214">
        <v>0</v>
      </c>
      <c r="J49" s="214">
        <v>0</v>
      </c>
      <c r="K49" s="213">
        <v>0</v>
      </c>
      <c r="L49" s="214">
        <v>0</v>
      </c>
      <c r="M49" s="271">
        <v>0</v>
      </c>
      <c r="N49" s="214">
        <v>0</v>
      </c>
      <c r="O49" s="271">
        <v>0</v>
      </c>
      <c r="P49" s="271">
        <v>0</v>
      </c>
      <c r="Q49" s="271">
        <v>0</v>
      </c>
      <c r="R49" s="271">
        <v>0</v>
      </c>
      <c r="S49" s="271">
        <v>0</v>
      </c>
      <c r="T49" s="271">
        <v>0</v>
      </c>
      <c r="U49" s="271">
        <v>0</v>
      </c>
      <c r="V49" s="271">
        <v>0</v>
      </c>
      <c r="W49" s="271">
        <v>0</v>
      </c>
      <c r="X49" s="271">
        <v>0</v>
      </c>
      <c r="Y49" s="271">
        <v>0</v>
      </c>
      <c r="Z49" s="271">
        <v>0</v>
      </c>
      <c r="AA49" s="271">
        <v>0</v>
      </c>
      <c r="AB49" s="271">
        <v>0</v>
      </c>
      <c r="AC49" s="271">
        <v>0</v>
      </c>
      <c r="AD49" s="271">
        <v>0</v>
      </c>
      <c r="AE49" s="271">
        <v>0</v>
      </c>
      <c r="AF49" s="271">
        <v>0</v>
      </c>
      <c r="AG49" s="271">
        <v>0</v>
      </c>
      <c r="AH49" s="271">
        <v>0</v>
      </c>
      <c r="AI49" s="271">
        <v>0</v>
      </c>
      <c r="AJ49" s="271">
        <v>0</v>
      </c>
      <c r="AK49" s="271">
        <v>0</v>
      </c>
      <c r="AL49" s="271">
        <v>0</v>
      </c>
      <c r="AM49" s="271">
        <v>0</v>
      </c>
      <c r="AN49" s="271">
        <v>0</v>
      </c>
      <c r="AO49" s="271">
        <v>0</v>
      </c>
      <c r="AP49" s="271">
        <v>0</v>
      </c>
      <c r="AQ49" s="271">
        <v>0</v>
      </c>
      <c r="AR49" s="271">
        <v>0</v>
      </c>
      <c r="AS49" s="271">
        <v>0</v>
      </c>
      <c r="AT49" s="271">
        <v>0</v>
      </c>
      <c r="AU49" s="271">
        <v>0</v>
      </c>
      <c r="AV49" s="271">
        <v>0</v>
      </c>
      <c r="AW49" s="271">
        <v>0</v>
      </c>
      <c r="AX49" s="271">
        <v>0</v>
      </c>
      <c r="AY49" s="271">
        <v>0</v>
      </c>
      <c r="AZ49" s="271">
        <v>0</v>
      </c>
      <c r="BA49" s="271">
        <v>0</v>
      </c>
      <c r="BB49" s="271">
        <v>0</v>
      </c>
      <c r="BC49" s="271">
        <v>0</v>
      </c>
      <c r="BD49" s="271">
        <v>0</v>
      </c>
      <c r="BE49" s="271">
        <v>0</v>
      </c>
      <c r="BF49" s="271">
        <v>0</v>
      </c>
      <c r="BG49" s="271">
        <v>0</v>
      </c>
      <c r="BH49" s="271">
        <v>0</v>
      </c>
      <c r="BI49" s="271">
        <v>0</v>
      </c>
      <c r="BJ49" s="271">
        <v>0</v>
      </c>
      <c r="BK49" s="271">
        <v>0</v>
      </c>
      <c r="BL49" s="271">
        <v>0</v>
      </c>
      <c r="BM49" s="271">
        <v>0</v>
      </c>
      <c r="BN49" s="271">
        <v>0</v>
      </c>
      <c r="BO49" s="271">
        <v>0</v>
      </c>
      <c r="BP49" s="271">
        <v>0</v>
      </c>
      <c r="BQ49" s="271">
        <v>0</v>
      </c>
      <c r="BR49" s="271">
        <v>0</v>
      </c>
      <c r="BS49" s="271">
        <v>0</v>
      </c>
      <c r="BT49" s="271">
        <v>0</v>
      </c>
      <c r="BU49" s="271">
        <v>0</v>
      </c>
      <c r="BV49" s="271">
        <v>0</v>
      </c>
      <c r="BW49" s="271">
        <v>0</v>
      </c>
      <c r="BX49" s="271">
        <v>0</v>
      </c>
      <c r="BY49" s="271">
        <v>0</v>
      </c>
      <c r="BZ49" s="271">
        <v>0</v>
      </c>
      <c r="CA49" s="271">
        <v>0</v>
      </c>
      <c r="CB49" s="271">
        <v>0</v>
      </c>
      <c r="CC49" s="269">
        <f t="shared" si="66"/>
        <v>0</v>
      </c>
      <c r="CD49" s="269">
        <f t="shared" si="67"/>
        <v>0</v>
      </c>
    </row>
    <row r="50" spans="1:82" ht="18.75" x14ac:dyDescent="0.25">
      <c r="A50" s="66" t="s">
        <v>145</v>
      </c>
      <c r="B50" s="273" t="s">
        <v>576</v>
      </c>
      <c r="C50" s="268">
        <f t="shared" si="68"/>
        <v>41.514296000000002</v>
      </c>
      <c r="D50" s="268">
        <f t="shared" si="69"/>
        <v>41.041667088475897</v>
      </c>
      <c r="E50" s="268">
        <v>0</v>
      </c>
      <c r="F50" s="268">
        <f t="shared" si="64"/>
        <v>41.041667088475897</v>
      </c>
      <c r="G50" s="268">
        <f t="shared" si="65"/>
        <v>41.041667088475897</v>
      </c>
      <c r="H50" s="214">
        <v>0</v>
      </c>
      <c r="I50" s="214">
        <v>0</v>
      </c>
      <c r="J50" s="214">
        <v>0</v>
      </c>
      <c r="K50" s="213">
        <v>0</v>
      </c>
      <c r="L50" s="214">
        <v>0</v>
      </c>
      <c r="M50" s="271">
        <v>0</v>
      </c>
      <c r="N50" s="214">
        <v>0</v>
      </c>
      <c r="O50" s="271">
        <v>0</v>
      </c>
      <c r="P50" s="271">
        <v>0</v>
      </c>
      <c r="Q50" s="271">
        <v>0</v>
      </c>
      <c r="R50" s="271">
        <v>0</v>
      </c>
      <c r="S50" s="271">
        <v>0</v>
      </c>
      <c r="T50" s="271">
        <v>0</v>
      </c>
      <c r="U50" s="271">
        <v>0</v>
      </c>
      <c r="V50" s="271">
        <v>0</v>
      </c>
      <c r="W50" s="271">
        <v>0</v>
      </c>
      <c r="X50" s="271">
        <v>0</v>
      </c>
      <c r="Y50" s="271">
        <v>0</v>
      </c>
      <c r="Z50" s="271">
        <v>0</v>
      </c>
      <c r="AA50" s="271">
        <v>0</v>
      </c>
      <c r="AB50" s="271">
        <v>0</v>
      </c>
      <c r="AC50" s="271">
        <v>41.514296000000002</v>
      </c>
      <c r="AD50" s="271">
        <v>0</v>
      </c>
      <c r="AE50" s="217">
        <v>41.041667088475897</v>
      </c>
      <c r="AF50" s="271">
        <v>0</v>
      </c>
      <c r="AG50" s="271">
        <v>0</v>
      </c>
      <c r="AH50" s="271">
        <v>0</v>
      </c>
      <c r="AI50" s="271">
        <v>0</v>
      </c>
      <c r="AJ50" s="271">
        <v>0</v>
      </c>
      <c r="AK50" s="271">
        <v>0</v>
      </c>
      <c r="AL50" s="271">
        <v>0</v>
      </c>
      <c r="AM50" s="271">
        <v>0</v>
      </c>
      <c r="AN50" s="271">
        <v>0</v>
      </c>
      <c r="AO50" s="271">
        <v>0</v>
      </c>
      <c r="AP50" s="271">
        <v>0</v>
      </c>
      <c r="AQ50" s="271">
        <v>0</v>
      </c>
      <c r="AR50" s="271">
        <v>0</v>
      </c>
      <c r="AS50" s="271">
        <v>0</v>
      </c>
      <c r="AT50" s="271">
        <v>0</v>
      </c>
      <c r="AU50" s="271">
        <v>0</v>
      </c>
      <c r="AV50" s="271">
        <v>0</v>
      </c>
      <c r="AW50" s="271">
        <v>0</v>
      </c>
      <c r="AX50" s="271">
        <v>0</v>
      </c>
      <c r="AY50" s="271">
        <v>0</v>
      </c>
      <c r="AZ50" s="271">
        <v>0</v>
      </c>
      <c r="BA50" s="271">
        <v>0</v>
      </c>
      <c r="BB50" s="271">
        <v>0</v>
      </c>
      <c r="BC50" s="271">
        <v>0</v>
      </c>
      <c r="BD50" s="271">
        <v>0</v>
      </c>
      <c r="BE50" s="271">
        <v>0</v>
      </c>
      <c r="BF50" s="271">
        <v>0</v>
      </c>
      <c r="BG50" s="271">
        <v>0</v>
      </c>
      <c r="BH50" s="271">
        <v>0</v>
      </c>
      <c r="BI50" s="271">
        <v>0</v>
      </c>
      <c r="BJ50" s="271">
        <v>0</v>
      </c>
      <c r="BK50" s="271">
        <v>0</v>
      </c>
      <c r="BL50" s="271">
        <v>0</v>
      </c>
      <c r="BM50" s="271">
        <v>0</v>
      </c>
      <c r="BN50" s="271">
        <v>0</v>
      </c>
      <c r="BO50" s="271">
        <v>0</v>
      </c>
      <c r="BP50" s="271">
        <v>0</v>
      </c>
      <c r="BQ50" s="271">
        <v>0</v>
      </c>
      <c r="BR50" s="271">
        <v>0</v>
      </c>
      <c r="BS50" s="271">
        <v>0</v>
      </c>
      <c r="BT50" s="271">
        <v>0</v>
      </c>
      <c r="BU50" s="271">
        <v>0</v>
      </c>
      <c r="BV50" s="271">
        <v>0</v>
      </c>
      <c r="BW50" s="271">
        <v>0</v>
      </c>
      <c r="BX50" s="271">
        <v>0</v>
      </c>
      <c r="BY50" s="271">
        <v>0</v>
      </c>
      <c r="BZ50" s="271">
        <v>0</v>
      </c>
      <c r="CA50" s="271">
        <v>0</v>
      </c>
      <c r="CB50" s="271">
        <v>0</v>
      </c>
      <c r="CC50" s="269">
        <f t="shared" si="66"/>
        <v>41.514296000000002</v>
      </c>
      <c r="CD50" s="269">
        <f t="shared" si="67"/>
        <v>41.041667088475897</v>
      </c>
    </row>
    <row r="51" spans="1:82" ht="35.25" customHeight="1" x14ac:dyDescent="0.25">
      <c r="A51" s="68" t="s">
        <v>60</v>
      </c>
      <c r="B51" s="67" t="s">
        <v>144</v>
      </c>
      <c r="C51" s="268">
        <f t="shared" si="68"/>
        <v>0</v>
      </c>
      <c r="D51" s="268">
        <f t="shared" si="69"/>
        <v>0</v>
      </c>
      <c r="E51" s="268">
        <v>0</v>
      </c>
      <c r="F51" s="268">
        <f t="shared" si="64"/>
        <v>0</v>
      </c>
      <c r="G51" s="268">
        <f t="shared" si="65"/>
        <v>0</v>
      </c>
      <c r="H51" s="268">
        <v>0</v>
      </c>
      <c r="I51" s="268">
        <v>0</v>
      </c>
      <c r="J51" s="268">
        <v>0</v>
      </c>
      <c r="K51" s="215">
        <v>0</v>
      </c>
      <c r="L51" s="268">
        <v>0</v>
      </c>
      <c r="M51" s="269">
        <v>0</v>
      </c>
      <c r="N51" s="268">
        <v>0</v>
      </c>
      <c r="O51" s="269">
        <v>0</v>
      </c>
      <c r="P51" s="269">
        <v>0</v>
      </c>
      <c r="Q51" s="269">
        <v>0</v>
      </c>
      <c r="R51" s="269">
        <v>0</v>
      </c>
      <c r="S51" s="269">
        <v>0</v>
      </c>
      <c r="T51" s="269">
        <v>0</v>
      </c>
      <c r="U51" s="269">
        <v>0</v>
      </c>
      <c r="V51" s="269">
        <v>0</v>
      </c>
      <c r="W51" s="269">
        <v>0</v>
      </c>
      <c r="X51" s="269">
        <v>0</v>
      </c>
      <c r="Y51" s="269">
        <v>0</v>
      </c>
      <c r="Z51" s="269">
        <v>0</v>
      </c>
      <c r="AA51" s="269">
        <v>0</v>
      </c>
      <c r="AB51" s="269">
        <v>0</v>
      </c>
      <c r="AC51" s="269">
        <v>0</v>
      </c>
      <c r="AD51" s="269">
        <v>0</v>
      </c>
      <c r="AE51" s="269">
        <v>0</v>
      </c>
      <c r="AF51" s="269">
        <v>0</v>
      </c>
      <c r="AG51" s="269">
        <v>0</v>
      </c>
      <c r="AH51" s="269">
        <v>0</v>
      </c>
      <c r="AI51" s="269">
        <v>0</v>
      </c>
      <c r="AJ51" s="269">
        <v>0</v>
      </c>
      <c r="AK51" s="269">
        <v>0</v>
      </c>
      <c r="AL51" s="269">
        <v>0</v>
      </c>
      <c r="AM51" s="269">
        <v>0</v>
      </c>
      <c r="AN51" s="269">
        <v>0</v>
      </c>
      <c r="AO51" s="269">
        <v>0</v>
      </c>
      <c r="AP51" s="269">
        <v>0</v>
      </c>
      <c r="AQ51" s="269">
        <v>0</v>
      </c>
      <c r="AR51" s="269">
        <v>0</v>
      </c>
      <c r="AS51" s="269">
        <v>0</v>
      </c>
      <c r="AT51" s="269">
        <v>0</v>
      </c>
      <c r="AU51" s="269">
        <v>0</v>
      </c>
      <c r="AV51" s="269">
        <v>0</v>
      </c>
      <c r="AW51" s="269">
        <v>0</v>
      </c>
      <c r="AX51" s="269">
        <v>0</v>
      </c>
      <c r="AY51" s="269">
        <v>0</v>
      </c>
      <c r="AZ51" s="269">
        <v>0</v>
      </c>
      <c r="BA51" s="269">
        <v>0</v>
      </c>
      <c r="BB51" s="269">
        <v>0</v>
      </c>
      <c r="BC51" s="269">
        <v>0</v>
      </c>
      <c r="BD51" s="269">
        <v>0</v>
      </c>
      <c r="BE51" s="269">
        <v>0</v>
      </c>
      <c r="BF51" s="269">
        <v>0</v>
      </c>
      <c r="BG51" s="269">
        <v>0</v>
      </c>
      <c r="BH51" s="269">
        <v>0</v>
      </c>
      <c r="BI51" s="269">
        <v>0</v>
      </c>
      <c r="BJ51" s="269">
        <v>0</v>
      </c>
      <c r="BK51" s="269">
        <v>0</v>
      </c>
      <c r="BL51" s="269">
        <v>0</v>
      </c>
      <c r="BM51" s="269">
        <v>0</v>
      </c>
      <c r="BN51" s="269">
        <v>0</v>
      </c>
      <c r="BO51" s="269">
        <v>0</v>
      </c>
      <c r="BP51" s="269">
        <v>0</v>
      </c>
      <c r="BQ51" s="269">
        <v>0</v>
      </c>
      <c r="BR51" s="269">
        <v>0</v>
      </c>
      <c r="BS51" s="269">
        <v>0</v>
      </c>
      <c r="BT51" s="269">
        <v>0</v>
      </c>
      <c r="BU51" s="269">
        <v>0</v>
      </c>
      <c r="BV51" s="269">
        <v>0</v>
      </c>
      <c r="BW51" s="269">
        <v>0</v>
      </c>
      <c r="BX51" s="269">
        <v>0</v>
      </c>
      <c r="BY51" s="269">
        <v>0</v>
      </c>
      <c r="BZ51" s="269">
        <v>0</v>
      </c>
      <c r="CA51" s="269">
        <v>0</v>
      </c>
      <c r="CB51" s="269">
        <v>0</v>
      </c>
      <c r="CC51" s="269">
        <f t="shared" si="66"/>
        <v>0</v>
      </c>
      <c r="CD51" s="269">
        <f t="shared" si="67"/>
        <v>0</v>
      </c>
    </row>
    <row r="52" spans="1:82" x14ac:dyDescent="0.25">
      <c r="A52" s="66" t="s">
        <v>143</v>
      </c>
      <c r="B52" s="44" t="s">
        <v>142</v>
      </c>
      <c r="C52" s="268">
        <f t="shared" si="68"/>
        <v>0</v>
      </c>
      <c r="D52" s="268">
        <f t="shared" si="69"/>
        <v>0</v>
      </c>
      <c r="E52" s="268">
        <v>0</v>
      </c>
      <c r="F52" s="268">
        <f t="shared" si="64"/>
        <v>0</v>
      </c>
      <c r="G52" s="268">
        <f t="shared" si="65"/>
        <v>0</v>
      </c>
      <c r="H52" s="214">
        <v>0</v>
      </c>
      <c r="I52" s="214">
        <v>0</v>
      </c>
      <c r="J52" s="214">
        <v>0</v>
      </c>
      <c r="K52" s="214">
        <v>0</v>
      </c>
      <c r="L52" s="214">
        <v>0</v>
      </c>
      <c r="M52" s="271">
        <v>0</v>
      </c>
      <c r="N52" s="214">
        <v>0</v>
      </c>
      <c r="O52" s="271">
        <v>0</v>
      </c>
      <c r="P52" s="271">
        <v>0</v>
      </c>
      <c r="Q52" s="271">
        <v>0</v>
      </c>
      <c r="R52" s="271">
        <v>0</v>
      </c>
      <c r="S52" s="271">
        <v>0</v>
      </c>
      <c r="T52" s="271">
        <v>0</v>
      </c>
      <c r="U52" s="271">
        <v>0</v>
      </c>
      <c r="V52" s="271">
        <v>0</v>
      </c>
      <c r="W52" s="271">
        <v>0</v>
      </c>
      <c r="X52" s="271">
        <v>0</v>
      </c>
      <c r="Y52" s="271">
        <v>0</v>
      </c>
      <c r="Z52" s="271">
        <v>0</v>
      </c>
      <c r="AA52" s="271">
        <v>0</v>
      </c>
      <c r="AB52" s="271">
        <v>0</v>
      </c>
      <c r="AC52" s="271">
        <v>0</v>
      </c>
      <c r="AD52" s="271">
        <v>0</v>
      </c>
      <c r="AE52" s="271">
        <v>0</v>
      </c>
      <c r="AF52" s="271">
        <v>0</v>
      </c>
      <c r="AG52" s="271">
        <v>0</v>
      </c>
      <c r="AH52" s="271">
        <v>0</v>
      </c>
      <c r="AI52" s="271">
        <v>0</v>
      </c>
      <c r="AJ52" s="271">
        <v>0</v>
      </c>
      <c r="AK52" s="271">
        <v>0</v>
      </c>
      <c r="AL52" s="271">
        <v>0</v>
      </c>
      <c r="AM52" s="271">
        <v>0</v>
      </c>
      <c r="AN52" s="271">
        <v>0</v>
      </c>
      <c r="AO52" s="271">
        <v>0</v>
      </c>
      <c r="AP52" s="271">
        <v>0</v>
      </c>
      <c r="AQ52" s="271">
        <v>0</v>
      </c>
      <c r="AR52" s="271">
        <v>0</v>
      </c>
      <c r="AS52" s="271">
        <v>0</v>
      </c>
      <c r="AT52" s="271">
        <v>0</v>
      </c>
      <c r="AU52" s="271">
        <v>0</v>
      </c>
      <c r="AV52" s="271">
        <v>0</v>
      </c>
      <c r="AW52" s="271">
        <v>0</v>
      </c>
      <c r="AX52" s="271">
        <v>0</v>
      </c>
      <c r="AY52" s="271">
        <v>0</v>
      </c>
      <c r="AZ52" s="271">
        <v>0</v>
      </c>
      <c r="BA52" s="271">
        <v>0</v>
      </c>
      <c r="BB52" s="271">
        <v>0</v>
      </c>
      <c r="BC52" s="271">
        <v>0</v>
      </c>
      <c r="BD52" s="271">
        <v>0</v>
      </c>
      <c r="BE52" s="271">
        <v>0</v>
      </c>
      <c r="BF52" s="271">
        <v>0</v>
      </c>
      <c r="BG52" s="271">
        <v>0</v>
      </c>
      <c r="BH52" s="271">
        <v>0</v>
      </c>
      <c r="BI52" s="271">
        <v>0</v>
      </c>
      <c r="BJ52" s="271">
        <v>0</v>
      </c>
      <c r="BK52" s="271">
        <v>0</v>
      </c>
      <c r="BL52" s="271">
        <v>0</v>
      </c>
      <c r="BM52" s="271">
        <v>0</v>
      </c>
      <c r="BN52" s="271">
        <v>0</v>
      </c>
      <c r="BO52" s="271">
        <v>0</v>
      </c>
      <c r="BP52" s="271">
        <v>0</v>
      </c>
      <c r="BQ52" s="271">
        <v>0</v>
      </c>
      <c r="BR52" s="271">
        <v>0</v>
      </c>
      <c r="BS52" s="271">
        <v>0</v>
      </c>
      <c r="BT52" s="271">
        <v>0</v>
      </c>
      <c r="BU52" s="271">
        <v>0</v>
      </c>
      <c r="BV52" s="271">
        <v>0</v>
      </c>
      <c r="BW52" s="271">
        <v>0</v>
      </c>
      <c r="BX52" s="271">
        <v>0</v>
      </c>
      <c r="BY52" s="271">
        <v>0</v>
      </c>
      <c r="BZ52" s="271">
        <v>0</v>
      </c>
      <c r="CA52" s="271">
        <v>0</v>
      </c>
      <c r="CB52" s="271">
        <v>0</v>
      </c>
      <c r="CC52" s="269">
        <f t="shared" si="66"/>
        <v>0</v>
      </c>
      <c r="CD52" s="269">
        <f t="shared" si="67"/>
        <v>0</v>
      </c>
    </row>
    <row r="53" spans="1:82" x14ac:dyDescent="0.25">
      <c r="A53" s="66" t="s">
        <v>141</v>
      </c>
      <c r="B53" s="44" t="s">
        <v>135</v>
      </c>
      <c r="C53" s="272">
        <f t="shared" si="68"/>
        <v>0</v>
      </c>
      <c r="D53" s="272">
        <f t="shared" si="69"/>
        <v>0</v>
      </c>
      <c r="E53" s="268">
        <v>0</v>
      </c>
      <c r="F53" s="272">
        <f t="shared" si="64"/>
        <v>0</v>
      </c>
      <c r="G53" s="272">
        <f t="shared" si="65"/>
        <v>0</v>
      </c>
      <c r="H53" s="217">
        <v>0</v>
      </c>
      <c r="I53" s="217">
        <v>0</v>
      </c>
      <c r="J53" s="217">
        <v>0</v>
      </c>
      <c r="K53" s="216">
        <v>0</v>
      </c>
      <c r="L53" s="217">
        <v>0</v>
      </c>
      <c r="M53" s="274">
        <v>0</v>
      </c>
      <c r="N53" s="217">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c r="AH53" s="274">
        <v>0</v>
      </c>
      <c r="AI53" s="274">
        <v>0</v>
      </c>
      <c r="AJ53" s="274">
        <v>0</v>
      </c>
      <c r="AK53" s="274">
        <v>0</v>
      </c>
      <c r="AL53" s="274">
        <v>0</v>
      </c>
      <c r="AM53" s="274">
        <v>0</v>
      </c>
      <c r="AN53" s="274">
        <v>0</v>
      </c>
      <c r="AO53" s="274">
        <v>0</v>
      </c>
      <c r="AP53" s="274">
        <v>0</v>
      </c>
      <c r="AQ53" s="274">
        <v>0</v>
      </c>
      <c r="AR53" s="274">
        <v>0</v>
      </c>
      <c r="AS53" s="274">
        <v>0</v>
      </c>
      <c r="AT53" s="274">
        <v>0</v>
      </c>
      <c r="AU53" s="274">
        <v>0</v>
      </c>
      <c r="AV53" s="274">
        <v>0</v>
      </c>
      <c r="AW53" s="274">
        <v>0</v>
      </c>
      <c r="AX53" s="274">
        <v>0</v>
      </c>
      <c r="AY53" s="274">
        <v>0</v>
      </c>
      <c r="AZ53" s="274">
        <v>0</v>
      </c>
      <c r="BA53" s="274">
        <v>0</v>
      </c>
      <c r="BB53" s="274">
        <v>0</v>
      </c>
      <c r="BC53" s="274">
        <v>0</v>
      </c>
      <c r="BD53" s="274">
        <v>0</v>
      </c>
      <c r="BE53" s="274">
        <v>0</v>
      </c>
      <c r="BF53" s="274">
        <v>0</v>
      </c>
      <c r="BG53" s="274">
        <v>0</v>
      </c>
      <c r="BH53" s="274">
        <v>0</v>
      </c>
      <c r="BI53" s="274">
        <v>0</v>
      </c>
      <c r="BJ53" s="274">
        <v>0</v>
      </c>
      <c r="BK53" s="274">
        <v>0</v>
      </c>
      <c r="BL53" s="274">
        <v>0</v>
      </c>
      <c r="BM53" s="274">
        <v>0</v>
      </c>
      <c r="BN53" s="274">
        <v>0</v>
      </c>
      <c r="BO53" s="274">
        <v>0</v>
      </c>
      <c r="BP53" s="274">
        <v>0</v>
      </c>
      <c r="BQ53" s="274">
        <v>0</v>
      </c>
      <c r="BR53" s="274">
        <v>0</v>
      </c>
      <c r="BS53" s="274">
        <v>0</v>
      </c>
      <c r="BT53" s="274">
        <v>0</v>
      </c>
      <c r="BU53" s="274">
        <v>0</v>
      </c>
      <c r="BV53" s="274">
        <v>0</v>
      </c>
      <c r="BW53" s="274">
        <v>0</v>
      </c>
      <c r="BX53" s="274">
        <v>0</v>
      </c>
      <c r="BY53" s="274">
        <v>0</v>
      </c>
      <c r="BZ53" s="274">
        <v>0</v>
      </c>
      <c r="CA53" s="274">
        <v>0</v>
      </c>
      <c r="CB53" s="274">
        <v>0</v>
      </c>
      <c r="CC53" s="269">
        <f t="shared" si="66"/>
        <v>0</v>
      </c>
      <c r="CD53" s="269">
        <f t="shared" si="67"/>
        <v>0</v>
      </c>
    </row>
    <row r="54" spans="1:82" x14ac:dyDescent="0.25">
      <c r="A54" s="66" t="s">
        <v>140</v>
      </c>
      <c r="B54" s="273" t="s">
        <v>134</v>
      </c>
      <c r="C54" s="272">
        <f t="shared" si="68"/>
        <v>0</v>
      </c>
      <c r="D54" s="272">
        <f t="shared" si="69"/>
        <v>0</v>
      </c>
      <c r="E54" s="272">
        <v>0</v>
      </c>
      <c r="F54" s="272">
        <f t="shared" si="64"/>
        <v>0</v>
      </c>
      <c r="G54" s="272">
        <f t="shared" si="65"/>
        <v>0</v>
      </c>
      <c r="H54" s="217">
        <v>0</v>
      </c>
      <c r="I54" s="217">
        <v>0</v>
      </c>
      <c r="J54" s="217">
        <v>0</v>
      </c>
      <c r="K54" s="217">
        <v>0</v>
      </c>
      <c r="L54" s="217">
        <v>0</v>
      </c>
      <c r="M54" s="274">
        <v>0</v>
      </c>
      <c r="N54" s="217">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c r="AQ54" s="274">
        <v>0</v>
      </c>
      <c r="AR54" s="274">
        <v>0</v>
      </c>
      <c r="AS54" s="274">
        <v>0</v>
      </c>
      <c r="AT54" s="274">
        <v>0</v>
      </c>
      <c r="AU54" s="274">
        <v>0</v>
      </c>
      <c r="AV54" s="274">
        <v>0</v>
      </c>
      <c r="AW54" s="274">
        <v>0</v>
      </c>
      <c r="AX54" s="274">
        <v>0</v>
      </c>
      <c r="AY54" s="274">
        <v>0</v>
      </c>
      <c r="AZ54" s="274">
        <v>0</v>
      </c>
      <c r="BA54" s="274">
        <v>0</v>
      </c>
      <c r="BB54" s="274">
        <v>0</v>
      </c>
      <c r="BC54" s="274">
        <v>0</v>
      </c>
      <c r="BD54" s="274">
        <v>0</v>
      </c>
      <c r="BE54" s="274">
        <v>0</v>
      </c>
      <c r="BF54" s="274">
        <v>0</v>
      </c>
      <c r="BG54" s="274">
        <v>0</v>
      </c>
      <c r="BH54" s="274">
        <v>0</v>
      </c>
      <c r="BI54" s="274">
        <v>0</v>
      </c>
      <c r="BJ54" s="274">
        <v>0</v>
      </c>
      <c r="BK54" s="274">
        <v>0</v>
      </c>
      <c r="BL54" s="274">
        <v>0</v>
      </c>
      <c r="BM54" s="274">
        <v>0</v>
      </c>
      <c r="BN54" s="274">
        <v>0</v>
      </c>
      <c r="BO54" s="274">
        <v>0</v>
      </c>
      <c r="BP54" s="274">
        <v>0</v>
      </c>
      <c r="BQ54" s="274">
        <v>0</v>
      </c>
      <c r="BR54" s="274">
        <v>0</v>
      </c>
      <c r="BS54" s="274">
        <v>0</v>
      </c>
      <c r="BT54" s="274">
        <v>0</v>
      </c>
      <c r="BU54" s="274">
        <v>0</v>
      </c>
      <c r="BV54" s="274">
        <v>0</v>
      </c>
      <c r="BW54" s="274">
        <v>0</v>
      </c>
      <c r="BX54" s="274">
        <v>0</v>
      </c>
      <c r="BY54" s="274">
        <v>0</v>
      </c>
      <c r="BZ54" s="274">
        <v>0</v>
      </c>
      <c r="CA54" s="274">
        <v>0</v>
      </c>
      <c r="CB54" s="274">
        <v>0</v>
      </c>
      <c r="CC54" s="269">
        <f t="shared" si="66"/>
        <v>0</v>
      </c>
      <c r="CD54" s="269">
        <f t="shared" si="67"/>
        <v>0</v>
      </c>
    </row>
    <row r="55" spans="1:82" x14ac:dyDescent="0.25">
      <c r="A55" s="66" t="s">
        <v>139</v>
      </c>
      <c r="B55" s="273" t="s">
        <v>133</v>
      </c>
      <c r="C55" s="272">
        <f t="shared" si="68"/>
        <v>0</v>
      </c>
      <c r="D55" s="272">
        <f t="shared" si="69"/>
        <v>0</v>
      </c>
      <c r="E55" s="272">
        <v>0</v>
      </c>
      <c r="F55" s="272">
        <f t="shared" si="64"/>
        <v>0</v>
      </c>
      <c r="G55" s="272">
        <f t="shared" si="65"/>
        <v>0</v>
      </c>
      <c r="H55" s="217">
        <v>0</v>
      </c>
      <c r="I55" s="217">
        <v>0</v>
      </c>
      <c r="J55" s="217">
        <v>0</v>
      </c>
      <c r="K55" s="217">
        <v>0</v>
      </c>
      <c r="L55" s="217">
        <v>0</v>
      </c>
      <c r="M55" s="274">
        <v>0</v>
      </c>
      <c r="N55" s="217">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c r="AH55" s="274">
        <v>0</v>
      </c>
      <c r="AI55" s="274">
        <v>0</v>
      </c>
      <c r="AJ55" s="274">
        <v>0</v>
      </c>
      <c r="AK55" s="274">
        <v>0</v>
      </c>
      <c r="AL55" s="274">
        <v>0</v>
      </c>
      <c r="AM55" s="274">
        <v>0</v>
      </c>
      <c r="AN55" s="274">
        <v>0</v>
      </c>
      <c r="AO55" s="274">
        <v>0</v>
      </c>
      <c r="AP55" s="274">
        <v>0</v>
      </c>
      <c r="AQ55" s="274">
        <v>0</v>
      </c>
      <c r="AR55" s="274">
        <v>0</v>
      </c>
      <c r="AS55" s="274">
        <v>0</v>
      </c>
      <c r="AT55" s="274">
        <v>0</v>
      </c>
      <c r="AU55" s="274">
        <v>0</v>
      </c>
      <c r="AV55" s="274">
        <v>0</v>
      </c>
      <c r="AW55" s="274">
        <v>0</v>
      </c>
      <c r="AX55" s="274">
        <v>0</v>
      </c>
      <c r="AY55" s="274">
        <v>0</v>
      </c>
      <c r="AZ55" s="274">
        <v>0</v>
      </c>
      <c r="BA55" s="274">
        <v>0</v>
      </c>
      <c r="BB55" s="274">
        <v>0</v>
      </c>
      <c r="BC55" s="274">
        <v>0</v>
      </c>
      <c r="BD55" s="274">
        <v>0</v>
      </c>
      <c r="BE55" s="274">
        <v>0</v>
      </c>
      <c r="BF55" s="274">
        <v>0</v>
      </c>
      <c r="BG55" s="274">
        <v>0</v>
      </c>
      <c r="BH55" s="274">
        <v>0</v>
      </c>
      <c r="BI55" s="274">
        <v>0</v>
      </c>
      <c r="BJ55" s="274">
        <v>0</v>
      </c>
      <c r="BK55" s="274">
        <v>0</v>
      </c>
      <c r="BL55" s="274">
        <v>0</v>
      </c>
      <c r="BM55" s="274">
        <v>0</v>
      </c>
      <c r="BN55" s="274">
        <v>0</v>
      </c>
      <c r="BO55" s="274">
        <v>0</v>
      </c>
      <c r="BP55" s="274">
        <v>0</v>
      </c>
      <c r="BQ55" s="274">
        <v>0</v>
      </c>
      <c r="BR55" s="274">
        <v>0</v>
      </c>
      <c r="BS55" s="274">
        <v>0</v>
      </c>
      <c r="BT55" s="274">
        <v>0</v>
      </c>
      <c r="BU55" s="274">
        <v>0</v>
      </c>
      <c r="BV55" s="274">
        <v>0</v>
      </c>
      <c r="BW55" s="274">
        <v>0</v>
      </c>
      <c r="BX55" s="274">
        <v>0</v>
      </c>
      <c r="BY55" s="274">
        <v>0</v>
      </c>
      <c r="BZ55" s="274">
        <v>0</v>
      </c>
      <c r="CA55" s="274">
        <v>0</v>
      </c>
      <c r="CB55" s="274">
        <v>0</v>
      </c>
      <c r="CC55" s="269">
        <f t="shared" si="66"/>
        <v>0</v>
      </c>
      <c r="CD55" s="269">
        <f t="shared" si="67"/>
        <v>0</v>
      </c>
    </row>
    <row r="56" spans="1:82" x14ac:dyDescent="0.25">
      <c r="A56" s="66" t="s">
        <v>138</v>
      </c>
      <c r="B56" s="273" t="s">
        <v>132</v>
      </c>
      <c r="C56" s="272">
        <f t="shared" si="68"/>
        <v>0</v>
      </c>
      <c r="D56" s="272">
        <f t="shared" si="69"/>
        <v>0</v>
      </c>
      <c r="E56" s="272">
        <v>0</v>
      </c>
      <c r="F56" s="272">
        <f t="shared" si="64"/>
        <v>0</v>
      </c>
      <c r="G56" s="272">
        <f t="shared" si="65"/>
        <v>0</v>
      </c>
      <c r="H56" s="217">
        <v>0</v>
      </c>
      <c r="I56" s="217">
        <v>0</v>
      </c>
      <c r="J56" s="217">
        <v>0</v>
      </c>
      <c r="K56" s="217">
        <v>0</v>
      </c>
      <c r="L56" s="217">
        <v>0</v>
      </c>
      <c r="M56" s="274">
        <v>0</v>
      </c>
      <c r="N56" s="217">
        <v>0</v>
      </c>
      <c r="O56" s="274">
        <v>0</v>
      </c>
      <c r="P56" s="274">
        <v>0</v>
      </c>
      <c r="Q56" s="274">
        <v>0</v>
      </c>
      <c r="R56" s="274">
        <v>0</v>
      </c>
      <c r="S56" s="274">
        <v>0</v>
      </c>
      <c r="T56" s="274">
        <v>0</v>
      </c>
      <c r="U56" s="274">
        <v>0</v>
      </c>
      <c r="V56" s="274">
        <v>0</v>
      </c>
      <c r="W56" s="274">
        <v>0</v>
      </c>
      <c r="X56" s="274">
        <v>0</v>
      </c>
      <c r="Y56" s="274">
        <v>0</v>
      </c>
      <c r="Z56" s="274">
        <v>0</v>
      </c>
      <c r="AA56" s="274">
        <v>0</v>
      </c>
      <c r="AB56" s="274">
        <v>0</v>
      </c>
      <c r="AC56" s="274">
        <v>0</v>
      </c>
      <c r="AD56" s="274">
        <v>0</v>
      </c>
      <c r="AE56" s="274">
        <v>0</v>
      </c>
      <c r="AF56" s="274">
        <v>0</v>
      </c>
      <c r="AG56" s="274">
        <v>0</v>
      </c>
      <c r="AH56" s="274">
        <v>0</v>
      </c>
      <c r="AI56" s="274">
        <v>0</v>
      </c>
      <c r="AJ56" s="274">
        <v>0</v>
      </c>
      <c r="AK56" s="274">
        <v>0</v>
      </c>
      <c r="AL56" s="274">
        <v>0</v>
      </c>
      <c r="AM56" s="274">
        <v>0</v>
      </c>
      <c r="AN56" s="274">
        <v>0</v>
      </c>
      <c r="AO56" s="274">
        <v>0</v>
      </c>
      <c r="AP56" s="274">
        <v>0</v>
      </c>
      <c r="AQ56" s="274">
        <v>0</v>
      </c>
      <c r="AR56" s="274">
        <v>0</v>
      </c>
      <c r="AS56" s="274">
        <v>0</v>
      </c>
      <c r="AT56" s="274">
        <v>0</v>
      </c>
      <c r="AU56" s="274">
        <v>0</v>
      </c>
      <c r="AV56" s="274">
        <v>0</v>
      </c>
      <c r="AW56" s="274">
        <v>0</v>
      </c>
      <c r="AX56" s="274">
        <v>0</v>
      </c>
      <c r="AY56" s="274">
        <v>0</v>
      </c>
      <c r="AZ56" s="274">
        <v>0</v>
      </c>
      <c r="BA56" s="274">
        <v>0</v>
      </c>
      <c r="BB56" s="274">
        <v>0</v>
      </c>
      <c r="BC56" s="274">
        <v>0</v>
      </c>
      <c r="BD56" s="274">
        <v>0</v>
      </c>
      <c r="BE56" s="274">
        <v>0</v>
      </c>
      <c r="BF56" s="274">
        <v>0</v>
      </c>
      <c r="BG56" s="274">
        <v>0</v>
      </c>
      <c r="BH56" s="274">
        <v>0</v>
      </c>
      <c r="BI56" s="274">
        <v>0</v>
      </c>
      <c r="BJ56" s="274">
        <v>0</v>
      </c>
      <c r="BK56" s="274">
        <v>0</v>
      </c>
      <c r="BL56" s="274">
        <v>0</v>
      </c>
      <c r="BM56" s="274">
        <v>0</v>
      </c>
      <c r="BN56" s="274">
        <v>0</v>
      </c>
      <c r="BO56" s="274">
        <v>0</v>
      </c>
      <c r="BP56" s="274">
        <v>0</v>
      </c>
      <c r="BQ56" s="274">
        <v>0</v>
      </c>
      <c r="BR56" s="274">
        <v>0</v>
      </c>
      <c r="BS56" s="274">
        <v>0</v>
      </c>
      <c r="BT56" s="274">
        <v>0</v>
      </c>
      <c r="BU56" s="274">
        <v>0</v>
      </c>
      <c r="BV56" s="274">
        <v>0</v>
      </c>
      <c r="BW56" s="274">
        <v>0</v>
      </c>
      <c r="BX56" s="274">
        <v>0</v>
      </c>
      <c r="BY56" s="274">
        <v>0</v>
      </c>
      <c r="BZ56" s="274">
        <v>0</v>
      </c>
      <c r="CA56" s="274">
        <v>0</v>
      </c>
      <c r="CB56" s="274">
        <v>0</v>
      </c>
      <c r="CC56" s="269">
        <f t="shared" si="66"/>
        <v>0</v>
      </c>
      <c r="CD56" s="269">
        <f t="shared" si="67"/>
        <v>0</v>
      </c>
    </row>
    <row r="57" spans="1:82" ht="18.75" x14ac:dyDescent="0.25">
      <c r="A57" s="66" t="s">
        <v>137</v>
      </c>
      <c r="B57" s="273" t="s">
        <v>577</v>
      </c>
      <c r="C57" s="272">
        <f t="shared" si="68"/>
        <v>0</v>
      </c>
      <c r="D57" s="272">
        <f t="shared" si="69"/>
        <v>0</v>
      </c>
      <c r="E57" s="272">
        <v>0</v>
      </c>
      <c r="F57" s="272">
        <f t="shared" si="64"/>
        <v>0</v>
      </c>
      <c r="G57" s="272">
        <f t="shared" si="65"/>
        <v>0</v>
      </c>
      <c r="H57" s="217">
        <v>0</v>
      </c>
      <c r="I57" s="217">
        <v>0</v>
      </c>
      <c r="J57" s="217">
        <v>0</v>
      </c>
      <c r="K57" s="217">
        <v>0</v>
      </c>
      <c r="L57" s="217">
        <v>0</v>
      </c>
      <c r="M57" s="274">
        <v>0</v>
      </c>
      <c r="N57" s="217">
        <v>0</v>
      </c>
      <c r="O57" s="274">
        <v>0</v>
      </c>
      <c r="P57" s="274">
        <v>0</v>
      </c>
      <c r="Q57" s="274">
        <v>0</v>
      </c>
      <c r="R57" s="274">
        <v>0</v>
      </c>
      <c r="S57" s="274">
        <v>0</v>
      </c>
      <c r="T57" s="274">
        <v>0</v>
      </c>
      <c r="U57" s="274">
        <v>0</v>
      </c>
      <c r="V57" s="274">
        <v>0</v>
      </c>
      <c r="W57" s="274">
        <v>0</v>
      </c>
      <c r="X57" s="274">
        <v>0</v>
      </c>
      <c r="Y57" s="274">
        <v>0</v>
      </c>
      <c r="Z57" s="274">
        <v>0</v>
      </c>
      <c r="AA57" s="274">
        <v>0</v>
      </c>
      <c r="AB57" s="274">
        <v>0</v>
      </c>
      <c r="AC57" s="274">
        <v>0</v>
      </c>
      <c r="AD57" s="274">
        <v>0</v>
      </c>
      <c r="AE57" s="274">
        <v>0</v>
      </c>
      <c r="AF57" s="274">
        <v>0</v>
      </c>
      <c r="AG57" s="274">
        <v>0</v>
      </c>
      <c r="AH57" s="274">
        <v>0</v>
      </c>
      <c r="AI57" s="274">
        <v>0</v>
      </c>
      <c r="AJ57" s="274">
        <v>0</v>
      </c>
      <c r="AK57" s="274">
        <v>0</v>
      </c>
      <c r="AL57" s="274">
        <v>0</v>
      </c>
      <c r="AM57" s="274">
        <v>0</v>
      </c>
      <c r="AN57" s="274">
        <v>0</v>
      </c>
      <c r="AO57" s="274">
        <v>0</v>
      </c>
      <c r="AP57" s="274">
        <v>0</v>
      </c>
      <c r="AQ57" s="274">
        <v>0</v>
      </c>
      <c r="AR57" s="274">
        <v>0</v>
      </c>
      <c r="AS57" s="274">
        <v>0</v>
      </c>
      <c r="AT57" s="274">
        <v>0</v>
      </c>
      <c r="AU57" s="274">
        <v>0</v>
      </c>
      <c r="AV57" s="274">
        <v>0</v>
      </c>
      <c r="AW57" s="274">
        <v>0</v>
      </c>
      <c r="AX57" s="274">
        <v>0</v>
      </c>
      <c r="AY57" s="274">
        <v>0</v>
      </c>
      <c r="AZ57" s="274">
        <v>0</v>
      </c>
      <c r="BA57" s="274">
        <v>0</v>
      </c>
      <c r="BB57" s="274">
        <v>0</v>
      </c>
      <c r="BC57" s="274">
        <v>0</v>
      </c>
      <c r="BD57" s="274">
        <v>0</v>
      </c>
      <c r="BE57" s="274">
        <v>0</v>
      </c>
      <c r="BF57" s="274">
        <v>0</v>
      </c>
      <c r="BG57" s="274">
        <v>0</v>
      </c>
      <c r="BH57" s="274">
        <v>0</v>
      </c>
      <c r="BI57" s="274">
        <v>0</v>
      </c>
      <c r="BJ57" s="274">
        <v>0</v>
      </c>
      <c r="BK57" s="274">
        <v>0</v>
      </c>
      <c r="BL57" s="274">
        <v>0</v>
      </c>
      <c r="BM57" s="274">
        <v>0</v>
      </c>
      <c r="BN57" s="274">
        <v>0</v>
      </c>
      <c r="BO57" s="274">
        <v>0</v>
      </c>
      <c r="BP57" s="274">
        <v>0</v>
      </c>
      <c r="BQ57" s="274">
        <v>0</v>
      </c>
      <c r="BR57" s="274">
        <v>0</v>
      </c>
      <c r="BS57" s="274">
        <v>0</v>
      </c>
      <c r="BT57" s="274">
        <v>0</v>
      </c>
      <c r="BU57" s="274">
        <v>0</v>
      </c>
      <c r="BV57" s="274">
        <v>0</v>
      </c>
      <c r="BW57" s="274">
        <v>0</v>
      </c>
      <c r="BX57" s="274">
        <v>0</v>
      </c>
      <c r="BY57" s="274">
        <v>0</v>
      </c>
      <c r="BZ57" s="274">
        <v>0</v>
      </c>
      <c r="CA57" s="274">
        <v>0</v>
      </c>
      <c r="CB57" s="274">
        <v>0</v>
      </c>
      <c r="CC57" s="269">
        <f t="shared" si="66"/>
        <v>0</v>
      </c>
      <c r="CD57" s="269">
        <f t="shared" si="67"/>
        <v>0</v>
      </c>
    </row>
    <row r="58" spans="1:82" ht="36.75" customHeight="1" x14ac:dyDescent="0.25">
      <c r="A58" s="68" t="s">
        <v>59</v>
      </c>
      <c r="B58" s="275" t="s">
        <v>234</v>
      </c>
      <c r="C58" s="268">
        <f t="shared" si="68"/>
        <v>0</v>
      </c>
      <c r="D58" s="268">
        <f t="shared" si="69"/>
        <v>0</v>
      </c>
      <c r="E58" s="268">
        <v>0</v>
      </c>
      <c r="F58" s="268">
        <f t="shared" si="64"/>
        <v>0</v>
      </c>
      <c r="G58" s="268">
        <f t="shared" si="65"/>
        <v>0</v>
      </c>
      <c r="H58" s="268">
        <v>0</v>
      </c>
      <c r="I58" s="268">
        <v>0</v>
      </c>
      <c r="J58" s="268">
        <v>0</v>
      </c>
      <c r="K58" s="268">
        <v>0</v>
      </c>
      <c r="L58" s="268">
        <v>0</v>
      </c>
      <c r="M58" s="269">
        <v>0</v>
      </c>
      <c r="N58" s="268">
        <v>0</v>
      </c>
      <c r="O58" s="269">
        <v>0</v>
      </c>
      <c r="P58" s="269">
        <v>0</v>
      </c>
      <c r="Q58" s="269">
        <v>0</v>
      </c>
      <c r="R58" s="269">
        <v>0</v>
      </c>
      <c r="S58" s="269">
        <v>0</v>
      </c>
      <c r="T58" s="269">
        <v>0</v>
      </c>
      <c r="U58" s="269">
        <v>0</v>
      </c>
      <c r="V58" s="269">
        <v>0</v>
      </c>
      <c r="W58" s="269">
        <v>0</v>
      </c>
      <c r="X58" s="269">
        <v>0</v>
      </c>
      <c r="Y58" s="269">
        <v>0</v>
      </c>
      <c r="Z58" s="269">
        <v>0</v>
      </c>
      <c r="AA58" s="269">
        <v>0</v>
      </c>
      <c r="AB58" s="269">
        <v>0</v>
      </c>
      <c r="AC58" s="269">
        <v>0</v>
      </c>
      <c r="AD58" s="269">
        <v>0</v>
      </c>
      <c r="AE58" s="269">
        <v>0</v>
      </c>
      <c r="AF58" s="269">
        <v>0</v>
      </c>
      <c r="AG58" s="269">
        <v>0</v>
      </c>
      <c r="AH58" s="269">
        <v>0</v>
      </c>
      <c r="AI58" s="269">
        <v>0</v>
      </c>
      <c r="AJ58" s="269">
        <v>0</v>
      </c>
      <c r="AK58" s="269">
        <v>0</v>
      </c>
      <c r="AL58" s="269">
        <v>0</v>
      </c>
      <c r="AM58" s="269">
        <v>0</v>
      </c>
      <c r="AN58" s="269">
        <v>0</v>
      </c>
      <c r="AO58" s="269">
        <v>0</v>
      </c>
      <c r="AP58" s="269">
        <v>0</v>
      </c>
      <c r="AQ58" s="269">
        <v>0</v>
      </c>
      <c r="AR58" s="269">
        <v>0</v>
      </c>
      <c r="AS58" s="269">
        <v>0</v>
      </c>
      <c r="AT58" s="269">
        <v>0</v>
      </c>
      <c r="AU58" s="269">
        <v>0</v>
      </c>
      <c r="AV58" s="269">
        <v>0</v>
      </c>
      <c r="AW58" s="269">
        <v>0</v>
      </c>
      <c r="AX58" s="269">
        <v>0</v>
      </c>
      <c r="AY58" s="269">
        <v>0</v>
      </c>
      <c r="AZ58" s="269">
        <v>0</v>
      </c>
      <c r="BA58" s="269">
        <v>0</v>
      </c>
      <c r="BB58" s="269">
        <v>0</v>
      </c>
      <c r="BC58" s="269">
        <v>0</v>
      </c>
      <c r="BD58" s="269">
        <v>0</v>
      </c>
      <c r="BE58" s="269">
        <v>0</v>
      </c>
      <c r="BF58" s="269">
        <v>0</v>
      </c>
      <c r="BG58" s="269">
        <v>0</v>
      </c>
      <c r="BH58" s="269">
        <v>0</v>
      </c>
      <c r="BI58" s="269">
        <v>0</v>
      </c>
      <c r="BJ58" s="269">
        <v>0</v>
      </c>
      <c r="BK58" s="269">
        <v>0</v>
      </c>
      <c r="BL58" s="269">
        <v>0</v>
      </c>
      <c r="BM58" s="269">
        <v>0</v>
      </c>
      <c r="BN58" s="269">
        <v>0</v>
      </c>
      <c r="BO58" s="269">
        <v>0</v>
      </c>
      <c r="BP58" s="269">
        <v>0</v>
      </c>
      <c r="BQ58" s="269">
        <v>0</v>
      </c>
      <c r="BR58" s="269">
        <v>0</v>
      </c>
      <c r="BS58" s="269">
        <v>0</v>
      </c>
      <c r="BT58" s="269">
        <v>0</v>
      </c>
      <c r="BU58" s="269">
        <v>0</v>
      </c>
      <c r="BV58" s="269">
        <v>0</v>
      </c>
      <c r="BW58" s="269">
        <v>0</v>
      </c>
      <c r="BX58" s="269">
        <v>0</v>
      </c>
      <c r="BY58" s="269">
        <v>0</v>
      </c>
      <c r="BZ58" s="269">
        <v>0</v>
      </c>
      <c r="CA58" s="269">
        <v>0</v>
      </c>
      <c r="CB58" s="269">
        <v>0</v>
      </c>
      <c r="CC58" s="269">
        <f t="shared" si="66"/>
        <v>0</v>
      </c>
      <c r="CD58" s="269">
        <f t="shared" si="67"/>
        <v>0</v>
      </c>
    </row>
    <row r="59" spans="1:82" x14ac:dyDescent="0.25">
      <c r="A59" s="68" t="s">
        <v>57</v>
      </c>
      <c r="B59" s="67" t="s">
        <v>136</v>
      </c>
      <c r="C59" s="268">
        <f t="shared" si="68"/>
        <v>0</v>
      </c>
      <c r="D59" s="268">
        <f t="shared" si="69"/>
        <v>0</v>
      </c>
      <c r="E59" s="268">
        <v>0</v>
      </c>
      <c r="F59" s="268">
        <f t="shared" si="64"/>
        <v>0</v>
      </c>
      <c r="G59" s="268">
        <f t="shared" si="65"/>
        <v>0</v>
      </c>
      <c r="H59" s="268">
        <v>0</v>
      </c>
      <c r="I59" s="268">
        <v>0</v>
      </c>
      <c r="J59" s="268">
        <v>0</v>
      </c>
      <c r="K59" s="268">
        <v>0</v>
      </c>
      <c r="L59" s="268">
        <v>0</v>
      </c>
      <c r="M59" s="269">
        <v>0</v>
      </c>
      <c r="N59" s="268">
        <v>0</v>
      </c>
      <c r="O59" s="269">
        <v>0</v>
      </c>
      <c r="P59" s="269">
        <v>0</v>
      </c>
      <c r="Q59" s="269">
        <v>0</v>
      </c>
      <c r="R59" s="269">
        <v>0</v>
      </c>
      <c r="S59" s="269">
        <v>0</v>
      </c>
      <c r="T59" s="269">
        <v>0</v>
      </c>
      <c r="U59" s="269">
        <v>0</v>
      </c>
      <c r="V59" s="269">
        <v>0</v>
      </c>
      <c r="W59" s="269">
        <v>0</v>
      </c>
      <c r="X59" s="269">
        <v>0</v>
      </c>
      <c r="Y59" s="269">
        <v>0</v>
      </c>
      <c r="Z59" s="269">
        <v>0</v>
      </c>
      <c r="AA59" s="269">
        <v>0</v>
      </c>
      <c r="AB59" s="269">
        <v>0</v>
      </c>
      <c r="AC59" s="269">
        <v>0</v>
      </c>
      <c r="AD59" s="269">
        <v>0</v>
      </c>
      <c r="AE59" s="269">
        <v>0</v>
      </c>
      <c r="AF59" s="269">
        <v>0</v>
      </c>
      <c r="AG59" s="269">
        <v>0</v>
      </c>
      <c r="AH59" s="269">
        <v>0</v>
      </c>
      <c r="AI59" s="269">
        <v>0</v>
      </c>
      <c r="AJ59" s="269">
        <v>0</v>
      </c>
      <c r="AK59" s="269">
        <v>0</v>
      </c>
      <c r="AL59" s="269">
        <v>0</v>
      </c>
      <c r="AM59" s="269">
        <v>0</v>
      </c>
      <c r="AN59" s="269">
        <v>0</v>
      </c>
      <c r="AO59" s="269">
        <v>0</v>
      </c>
      <c r="AP59" s="269">
        <v>0</v>
      </c>
      <c r="AQ59" s="269">
        <v>0</v>
      </c>
      <c r="AR59" s="269">
        <v>0</v>
      </c>
      <c r="AS59" s="269">
        <v>0</v>
      </c>
      <c r="AT59" s="269">
        <v>0</v>
      </c>
      <c r="AU59" s="269">
        <v>0</v>
      </c>
      <c r="AV59" s="269">
        <v>0</v>
      </c>
      <c r="AW59" s="269">
        <v>0</v>
      </c>
      <c r="AX59" s="269">
        <v>0</v>
      </c>
      <c r="AY59" s="269">
        <v>0</v>
      </c>
      <c r="AZ59" s="269">
        <v>0</v>
      </c>
      <c r="BA59" s="269">
        <v>0</v>
      </c>
      <c r="BB59" s="269">
        <v>0</v>
      </c>
      <c r="BC59" s="269">
        <v>0</v>
      </c>
      <c r="BD59" s="269">
        <v>0</v>
      </c>
      <c r="BE59" s="269">
        <v>0</v>
      </c>
      <c r="BF59" s="269">
        <v>0</v>
      </c>
      <c r="BG59" s="269">
        <v>0</v>
      </c>
      <c r="BH59" s="269">
        <v>0</v>
      </c>
      <c r="BI59" s="269">
        <v>0</v>
      </c>
      <c r="BJ59" s="269">
        <v>0</v>
      </c>
      <c r="BK59" s="269">
        <v>0</v>
      </c>
      <c r="BL59" s="269">
        <v>0</v>
      </c>
      <c r="BM59" s="269">
        <v>0</v>
      </c>
      <c r="BN59" s="269">
        <v>0</v>
      </c>
      <c r="BO59" s="269">
        <v>0</v>
      </c>
      <c r="BP59" s="269">
        <v>0</v>
      </c>
      <c r="BQ59" s="269">
        <v>0</v>
      </c>
      <c r="BR59" s="269">
        <v>0</v>
      </c>
      <c r="BS59" s="269">
        <v>0</v>
      </c>
      <c r="BT59" s="269">
        <v>0</v>
      </c>
      <c r="BU59" s="269">
        <v>0</v>
      </c>
      <c r="BV59" s="269">
        <v>0</v>
      </c>
      <c r="BW59" s="269">
        <v>0</v>
      </c>
      <c r="BX59" s="269">
        <v>0</v>
      </c>
      <c r="BY59" s="269">
        <v>0</v>
      </c>
      <c r="BZ59" s="269">
        <v>0</v>
      </c>
      <c r="CA59" s="269">
        <v>0</v>
      </c>
      <c r="CB59" s="269">
        <v>0</v>
      </c>
      <c r="CC59" s="269">
        <f t="shared" si="66"/>
        <v>0</v>
      </c>
      <c r="CD59" s="269">
        <f t="shared" si="67"/>
        <v>0</v>
      </c>
    </row>
    <row r="60" spans="1:82" x14ac:dyDescent="0.25">
      <c r="A60" s="66" t="s">
        <v>228</v>
      </c>
      <c r="B60" s="276" t="s">
        <v>156</v>
      </c>
      <c r="C60" s="268">
        <f t="shared" si="68"/>
        <v>0</v>
      </c>
      <c r="D60" s="268">
        <f t="shared" si="69"/>
        <v>0</v>
      </c>
      <c r="E60" s="268">
        <v>0</v>
      </c>
      <c r="F60" s="268">
        <f t="shared" si="64"/>
        <v>0</v>
      </c>
      <c r="G60" s="268">
        <f t="shared" si="65"/>
        <v>0</v>
      </c>
      <c r="H60" s="214">
        <v>0</v>
      </c>
      <c r="I60" s="214">
        <v>0</v>
      </c>
      <c r="J60" s="214">
        <v>0</v>
      </c>
      <c r="K60" s="214">
        <v>0</v>
      </c>
      <c r="L60" s="214">
        <v>0</v>
      </c>
      <c r="M60" s="271">
        <v>0</v>
      </c>
      <c r="N60" s="214">
        <v>0</v>
      </c>
      <c r="O60" s="271">
        <v>0</v>
      </c>
      <c r="P60" s="271">
        <v>0</v>
      </c>
      <c r="Q60" s="271">
        <v>0</v>
      </c>
      <c r="R60" s="271">
        <v>0</v>
      </c>
      <c r="S60" s="271">
        <v>0</v>
      </c>
      <c r="T60" s="271">
        <v>0</v>
      </c>
      <c r="U60" s="271">
        <v>0</v>
      </c>
      <c r="V60" s="271">
        <v>0</v>
      </c>
      <c r="W60" s="271">
        <v>0</v>
      </c>
      <c r="X60" s="271">
        <v>0</v>
      </c>
      <c r="Y60" s="271">
        <v>0</v>
      </c>
      <c r="Z60" s="271">
        <v>0</v>
      </c>
      <c r="AA60" s="271">
        <v>0</v>
      </c>
      <c r="AB60" s="271">
        <v>0</v>
      </c>
      <c r="AC60" s="271">
        <v>0</v>
      </c>
      <c r="AD60" s="271">
        <v>0</v>
      </c>
      <c r="AE60" s="271">
        <v>0</v>
      </c>
      <c r="AF60" s="271">
        <v>0</v>
      </c>
      <c r="AG60" s="271">
        <v>0</v>
      </c>
      <c r="AH60" s="271">
        <v>0</v>
      </c>
      <c r="AI60" s="271">
        <v>0</v>
      </c>
      <c r="AJ60" s="271">
        <v>0</v>
      </c>
      <c r="AK60" s="271">
        <v>0</v>
      </c>
      <c r="AL60" s="271">
        <v>0</v>
      </c>
      <c r="AM60" s="271">
        <v>0</v>
      </c>
      <c r="AN60" s="271">
        <v>0</v>
      </c>
      <c r="AO60" s="271">
        <v>0</v>
      </c>
      <c r="AP60" s="271">
        <v>0</v>
      </c>
      <c r="AQ60" s="271">
        <v>0</v>
      </c>
      <c r="AR60" s="271">
        <v>0</v>
      </c>
      <c r="AS60" s="271">
        <v>0</v>
      </c>
      <c r="AT60" s="271">
        <v>0</v>
      </c>
      <c r="AU60" s="271">
        <v>0</v>
      </c>
      <c r="AV60" s="271">
        <v>0</v>
      </c>
      <c r="AW60" s="271">
        <v>0</v>
      </c>
      <c r="AX60" s="271">
        <v>0</v>
      </c>
      <c r="AY60" s="271">
        <v>0</v>
      </c>
      <c r="AZ60" s="271">
        <v>0</v>
      </c>
      <c r="BA60" s="271">
        <v>0</v>
      </c>
      <c r="BB60" s="271">
        <v>0</v>
      </c>
      <c r="BC60" s="271">
        <v>0</v>
      </c>
      <c r="BD60" s="271">
        <v>0</v>
      </c>
      <c r="BE60" s="271">
        <v>0</v>
      </c>
      <c r="BF60" s="271">
        <v>0</v>
      </c>
      <c r="BG60" s="271">
        <v>0</v>
      </c>
      <c r="BH60" s="271">
        <v>0</v>
      </c>
      <c r="BI60" s="271">
        <v>0</v>
      </c>
      <c r="BJ60" s="271">
        <v>0</v>
      </c>
      <c r="BK60" s="271">
        <v>0</v>
      </c>
      <c r="BL60" s="271">
        <v>0</v>
      </c>
      <c r="BM60" s="271">
        <v>0</v>
      </c>
      <c r="BN60" s="271">
        <v>0</v>
      </c>
      <c r="BO60" s="271">
        <v>0</v>
      </c>
      <c r="BP60" s="271">
        <v>0</v>
      </c>
      <c r="BQ60" s="271">
        <v>0</v>
      </c>
      <c r="BR60" s="271">
        <v>0</v>
      </c>
      <c r="BS60" s="271">
        <v>0</v>
      </c>
      <c r="BT60" s="271">
        <v>0</v>
      </c>
      <c r="BU60" s="271">
        <v>0</v>
      </c>
      <c r="BV60" s="271">
        <v>0</v>
      </c>
      <c r="BW60" s="271">
        <v>0</v>
      </c>
      <c r="BX60" s="271">
        <v>0</v>
      </c>
      <c r="BY60" s="271">
        <v>0</v>
      </c>
      <c r="BZ60" s="271">
        <v>0</v>
      </c>
      <c r="CA60" s="271">
        <v>0</v>
      </c>
      <c r="CB60" s="271">
        <v>0</v>
      </c>
      <c r="CC60" s="269">
        <f t="shared" si="66"/>
        <v>0</v>
      </c>
      <c r="CD60" s="269">
        <f t="shared" si="67"/>
        <v>0</v>
      </c>
    </row>
    <row r="61" spans="1:82" x14ac:dyDescent="0.25">
      <c r="A61" s="66" t="s">
        <v>229</v>
      </c>
      <c r="B61" s="276" t="s">
        <v>154</v>
      </c>
      <c r="C61" s="268">
        <f t="shared" si="68"/>
        <v>0</v>
      </c>
      <c r="D61" s="268">
        <f t="shared" si="69"/>
        <v>0</v>
      </c>
      <c r="E61" s="268">
        <v>0</v>
      </c>
      <c r="F61" s="268">
        <f t="shared" si="64"/>
        <v>0</v>
      </c>
      <c r="G61" s="268">
        <f t="shared" si="65"/>
        <v>0</v>
      </c>
      <c r="H61" s="214">
        <v>0</v>
      </c>
      <c r="I61" s="214">
        <v>0</v>
      </c>
      <c r="J61" s="214">
        <v>0</v>
      </c>
      <c r="K61" s="214">
        <v>0</v>
      </c>
      <c r="L61" s="214">
        <v>0</v>
      </c>
      <c r="M61" s="271">
        <v>0</v>
      </c>
      <c r="N61" s="214">
        <v>0</v>
      </c>
      <c r="O61" s="271">
        <v>0</v>
      </c>
      <c r="P61" s="271">
        <v>0</v>
      </c>
      <c r="Q61" s="271">
        <v>0</v>
      </c>
      <c r="R61" s="271">
        <v>0</v>
      </c>
      <c r="S61" s="271">
        <v>0</v>
      </c>
      <c r="T61" s="271">
        <v>0</v>
      </c>
      <c r="U61" s="271">
        <v>0</v>
      </c>
      <c r="V61" s="271">
        <v>0</v>
      </c>
      <c r="W61" s="271">
        <v>0</v>
      </c>
      <c r="X61" s="271">
        <v>0</v>
      </c>
      <c r="Y61" s="271">
        <v>0</v>
      </c>
      <c r="Z61" s="271">
        <v>0</v>
      </c>
      <c r="AA61" s="271">
        <v>0</v>
      </c>
      <c r="AB61" s="271">
        <v>0</v>
      </c>
      <c r="AC61" s="271">
        <v>0</v>
      </c>
      <c r="AD61" s="271">
        <v>0</v>
      </c>
      <c r="AE61" s="271">
        <v>0</v>
      </c>
      <c r="AF61" s="271">
        <v>0</v>
      </c>
      <c r="AG61" s="271">
        <v>0</v>
      </c>
      <c r="AH61" s="271">
        <v>0</v>
      </c>
      <c r="AI61" s="271">
        <v>0</v>
      </c>
      <c r="AJ61" s="271">
        <v>0</v>
      </c>
      <c r="AK61" s="271">
        <v>0</v>
      </c>
      <c r="AL61" s="271">
        <v>0</v>
      </c>
      <c r="AM61" s="271">
        <v>0</v>
      </c>
      <c r="AN61" s="271">
        <v>0</v>
      </c>
      <c r="AO61" s="271">
        <v>0</v>
      </c>
      <c r="AP61" s="271">
        <v>0</v>
      </c>
      <c r="AQ61" s="271">
        <v>0</v>
      </c>
      <c r="AR61" s="271">
        <v>0</v>
      </c>
      <c r="AS61" s="271">
        <v>0</v>
      </c>
      <c r="AT61" s="271">
        <v>0</v>
      </c>
      <c r="AU61" s="271">
        <v>0</v>
      </c>
      <c r="AV61" s="271">
        <v>0</v>
      </c>
      <c r="AW61" s="271">
        <v>0</v>
      </c>
      <c r="AX61" s="271">
        <v>0</v>
      </c>
      <c r="AY61" s="271">
        <v>0</v>
      </c>
      <c r="AZ61" s="271">
        <v>0</v>
      </c>
      <c r="BA61" s="271">
        <v>0</v>
      </c>
      <c r="BB61" s="271">
        <v>0</v>
      </c>
      <c r="BC61" s="271">
        <v>0</v>
      </c>
      <c r="BD61" s="271">
        <v>0</v>
      </c>
      <c r="BE61" s="271">
        <v>0</v>
      </c>
      <c r="BF61" s="271">
        <v>0</v>
      </c>
      <c r="BG61" s="271">
        <v>0</v>
      </c>
      <c r="BH61" s="271">
        <v>0</v>
      </c>
      <c r="BI61" s="271">
        <v>0</v>
      </c>
      <c r="BJ61" s="271">
        <v>0</v>
      </c>
      <c r="BK61" s="271">
        <v>0</v>
      </c>
      <c r="BL61" s="271">
        <v>0</v>
      </c>
      <c r="BM61" s="271">
        <v>0</v>
      </c>
      <c r="BN61" s="271">
        <v>0</v>
      </c>
      <c r="BO61" s="271">
        <v>0</v>
      </c>
      <c r="BP61" s="271">
        <v>0</v>
      </c>
      <c r="BQ61" s="271">
        <v>0</v>
      </c>
      <c r="BR61" s="271">
        <v>0</v>
      </c>
      <c r="BS61" s="271">
        <v>0</v>
      </c>
      <c r="BT61" s="271">
        <v>0</v>
      </c>
      <c r="BU61" s="271">
        <v>0</v>
      </c>
      <c r="BV61" s="271">
        <v>0</v>
      </c>
      <c r="BW61" s="271">
        <v>0</v>
      </c>
      <c r="BX61" s="271">
        <v>0</v>
      </c>
      <c r="BY61" s="271">
        <v>0</v>
      </c>
      <c r="BZ61" s="271">
        <v>0</v>
      </c>
      <c r="CA61" s="271">
        <v>0</v>
      </c>
      <c r="CB61" s="271">
        <v>0</v>
      </c>
      <c r="CC61" s="269">
        <f t="shared" si="66"/>
        <v>0</v>
      </c>
      <c r="CD61" s="269">
        <f t="shared" si="67"/>
        <v>0</v>
      </c>
    </row>
    <row r="62" spans="1:82" x14ac:dyDescent="0.25">
      <c r="A62" s="66" t="s">
        <v>230</v>
      </c>
      <c r="B62" s="276" t="s">
        <v>152</v>
      </c>
      <c r="C62" s="268">
        <f t="shared" si="68"/>
        <v>0</v>
      </c>
      <c r="D62" s="268">
        <f t="shared" si="69"/>
        <v>0</v>
      </c>
      <c r="E62" s="268">
        <v>0</v>
      </c>
      <c r="F62" s="268">
        <f t="shared" si="64"/>
        <v>0</v>
      </c>
      <c r="G62" s="268">
        <f t="shared" si="65"/>
        <v>0</v>
      </c>
      <c r="H62" s="214">
        <v>0</v>
      </c>
      <c r="I62" s="214">
        <v>0</v>
      </c>
      <c r="J62" s="214">
        <v>0</v>
      </c>
      <c r="K62" s="214">
        <v>0</v>
      </c>
      <c r="L62" s="214">
        <v>0</v>
      </c>
      <c r="M62" s="271">
        <v>0</v>
      </c>
      <c r="N62" s="214">
        <v>0</v>
      </c>
      <c r="O62" s="271">
        <v>0</v>
      </c>
      <c r="P62" s="271">
        <v>0</v>
      </c>
      <c r="Q62" s="271">
        <v>0</v>
      </c>
      <c r="R62" s="271">
        <v>0</v>
      </c>
      <c r="S62" s="271">
        <v>0</v>
      </c>
      <c r="T62" s="271">
        <v>0</v>
      </c>
      <c r="U62" s="271">
        <v>0</v>
      </c>
      <c r="V62" s="271">
        <v>0</v>
      </c>
      <c r="W62" s="271">
        <v>0</v>
      </c>
      <c r="X62" s="271">
        <v>0</v>
      </c>
      <c r="Y62" s="271">
        <v>0</v>
      </c>
      <c r="Z62" s="271">
        <v>0</v>
      </c>
      <c r="AA62" s="271">
        <v>0</v>
      </c>
      <c r="AB62" s="271">
        <v>0</v>
      </c>
      <c r="AC62" s="271">
        <v>0</v>
      </c>
      <c r="AD62" s="271">
        <v>0</v>
      </c>
      <c r="AE62" s="271">
        <v>0</v>
      </c>
      <c r="AF62" s="271">
        <v>0</v>
      </c>
      <c r="AG62" s="271">
        <v>0</v>
      </c>
      <c r="AH62" s="271">
        <v>0</v>
      </c>
      <c r="AI62" s="271">
        <v>0</v>
      </c>
      <c r="AJ62" s="271">
        <v>0</v>
      </c>
      <c r="AK62" s="271">
        <v>0</v>
      </c>
      <c r="AL62" s="271">
        <v>0</v>
      </c>
      <c r="AM62" s="271">
        <v>0</v>
      </c>
      <c r="AN62" s="271">
        <v>0</v>
      </c>
      <c r="AO62" s="271">
        <v>0</v>
      </c>
      <c r="AP62" s="271">
        <v>0</v>
      </c>
      <c r="AQ62" s="271">
        <v>0</v>
      </c>
      <c r="AR62" s="271">
        <v>0</v>
      </c>
      <c r="AS62" s="271">
        <v>0</v>
      </c>
      <c r="AT62" s="271">
        <v>0</v>
      </c>
      <c r="AU62" s="271">
        <v>0</v>
      </c>
      <c r="AV62" s="271">
        <v>0</v>
      </c>
      <c r="AW62" s="271">
        <v>0</v>
      </c>
      <c r="AX62" s="271">
        <v>0</v>
      </c>
      <c r="AY62" s="271">
        <v>0</v>
      </c>
      <c r="AZ62" s="271">
        <v>0</v>
      </c>
      <c r="BA62" s="271">
        <v>0</v>
      </c>
      <c r="BB62" s="271">
        <v>0</v>
      </c>
      <c r="BC62" s="271">
        <v>0</v>
      </c>
      <c r="BD62" s="271">
        <v>0</v>
      </c>
      <c r="BE62" s="271">
        <v>0</v>
      </c>
      <c r="BF62" s="271">
        <v>0</v>
      </c>
      <c r="BG62" s="271">
        <v>0</v>
      </c>
      <c r="BH62" s="271">
        <v>0</v>
      </c>
      <c r="BI62" s="271">
        <v>0</v>
      </c>
      <c r="BJ62" s="271">
        <v>0</v>
      </c>
      <c r="BK62" s="271">
        <v>0</v>
      </c>
      <c r="BL62" s="271">
        <v>0</v>
      </c>
      <c r="BM62" s="271">
        <v>0</v>
      </c>
      <c r="BN62" s="271">
        <v>0</v>
      </c>
      <c r="BO62" s="271">
        <v>0</v>
      </c>
      <c r="BP62" s="271">
        <v>0</v>
      </c>
      <c r="BQ62" s="271">
        <v>0</v>
      </c>
      <c r="BR62" s="271">
        <v>0</v>
      </c>
      <c r="BS62" s="271">
        <v>0</v>
      </c>
      <c r="BT62" s="271">
        <v>0</v>
      </c>
      <c r="BU62" s="271">
        <v>0</v>
      </c>
      <c r="BV62" s="271">
        <v>0</v>
      </c>
      <c r="BW62" s="271">
        <v>0</v>
      </c>
      <c r="BX62" s="271">
        <v>0</v>
      </c>
      <c r="BY62" s="271">
        <v>0</v>
      </c>
      <c r="BZ62" s="271">
        <v>0</v>
      </c>
      <c r="CA62" s="271">
        <v>0</v>
      </c>
      <c r="CB62" s="271">
        <v>0</v>
      </c>
      <c r="CC62" s="269">
        <f t="shared" si="66"/>
        <v>0</v>
      </c>
      <c r="CD62" s="269">
        <f t="shared" si="67"/>
        <v>0</v>
      </c>
    </row>
    <row r="63" spans="1:82" x14ac:dyDescent="0.25">
      <c r="A63" s="66" t="s">
        <v>231</v>
      </c>
      <c r="B63" s="276" t="s">
        <v>233</v>
      </c>
      <c r="C63" s="268">
        <f t="shared" si="68"/>
        <v>0</v>
      </c>
      <c r="D63" s="268">
        <f t="shared" si="69"/>
        <v>0</v>
      </c>
      <c r="E63" s="268">
        <v>0</v>
      </c>
      <c r="F63" s="268">
        <f t="shared" si="64"/>
        <v>0</v>
      </c>
      <c r="G63" s="268">
        <f t="shared" si="65"/>
        <v>0</v>
      </c>
      <c r="H63" s="214">
        <v>0</v>
      </c>
      <c r="I63" s="214">
        <v>0</v>
      </c>
      <c r="J63" s="214">
        <v>0</v>
      </c>
      <c r="K63" s="214">
        <v>0</v>
      </c>
      <c r="L63" s="214">
        <v>0</v>
      </c>
      <c r="M63" s="271">
        <v>0</v>
      </c>
      <c r="N63" s="214">
        <v>0</v>
      </c>
      <c r="O63" s="271">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c r="AF63" s="271">
        <v>0</v>
      </c>
      <c r="AG63" s="271">
        <v>0</v>
      </c>
      <c r="AH63" s="271">
        <v>0</v>
      </c>
      <c r="AI63" s="271">
        <v>0</v>
      </c>
      <c r="AJ63" s="271">
        <v>0</v>
      </c>
      <c r="AK63" s="271">
        <v>0</v>
      </c>
      <c r="AL63" s="271">
        <v>0</v>
      </c>
      <c r="AM63" s="271">
        <v>0</v>
      </c>
      <c r="AN63" s="271">
        <v>0</v>
      </c>
      <c r="AO63" s="271">
        <v>0</v>
      </c>
      <c r="AP63" s="271">
        <v>0</v>
      </c>
      <c r="AQ63" s="271">
        <v>0</v>
      </c>
      <c r="AR63" s="271">
        <v>0</v>
      </c>
      <c r="AS63" s="271">
        <v>0</v>
      </c>
      <c r="AT63" s="271">
        <v>0</v>
      </c>
      <c r="AU63" s="271">
        <v>0</v>
      </c>
      <c r="AV63" s="271">
        <v>0</v>
      </c>
      <c r="AW63" s="271">
        <v>0</v>
      </c>
      <c r="AX63" s="271">
        <v>0</v>
      </c>
      <c r="AY63" s="271">
        <v>0</v>
      </c>
      <c r="AZ63" s="271">
        <v>0</v>
      </c>
      <c r="BA63" s="271">
        <v>0</v>
      </c>
      <c r="BB63" s="271">
        <v>0</v>
      </c>
      <c r="BC63" s="271">
        <v>0</v>
      </c>
      <c r="BD63" s="271">
        <v>0</v>
      </c>
      <c r="BE63" s="271">
        <v>0</v>
      </c>
      <c r="BF63" s="271">
        <v>0</v>
      </c>
      <c r="BG63" s="271">
        <v>0</v>
      </c>
      <c r="BH63" s="271">
        <v>0</v>
      </c>
      <c r="BI63" s="271">
        <v>0</v>
      </c>
      <c r="BJ63" s="271">
        <v>0</v>
      </c>
      <c r="BK63" s="271">
        <v>0</v>
      </c>
      <c r="BL63" s="271">
        <v>0</v>
      </c>
      <c r="BM63" s="271">
        <v>0</v>
      </c>
      <c r="BN63" s="271">
        <v>0</v>
      </c>
      <c r="BO63" s="271">
        <v>0</v>
      </c>
      <c r="BP63" s="271">
        <v>0</v>
      </c>
      <c r="BQ63" s="271">
        <v>0</v>
      </c>
      <c r="BR63" s="271">
        <v>0</v>
      </c>
      <c r="BS63" s="271">
        <v>0</v>
      </c>
      <c r="BT63" s="271">
        <v>0</v>
      </c>
      <c r="BU63" s="271">
        <v>0</v>
      </c>
      <c r="BV63" s="271">
        <v>0</v>
      </c>
      <c r="BW63" s="271">
        <v>0</v>
      </c>
      <c r="BX63" s="271">
        <v>0</v>
      </c>
      <c r="BY63" s="271">
        <v>0</v>
      </c>
      <c r="BZ63" s="271">
        <v>0</v>
      </c>
      <c r="CA63" s="271">
        <v>0</v>
      </c>
      <c r="CB63" s="271">
        <v>0</v>
      </c>
      <c r="CC63" s="269">
        <f t="shared" si="66"/>
        <v>0</v>
      </c>
      <c r="CD63" s="269">
        <f t="shared" si="67"/>
        <v>0</v>
      </c>
    </row>
    <row r="64" spans="1:82" ht="18.75" x14ac:dyDescent="0.25">
      <c r="A64" s="66" t="s">
        <v>232</v>
      </c>
      <c r="B64" s="273" t="s">
        <v>577</v>
      </c>
      <c r="C64" s="268">
        <f t="shared" si="68"/>
        <v>0</v>
      </c>
      <c r="D64" s="268">
        <f t="shared" si="69"/>
        <v>0</v>
      </c>
      <c r="E64" s="268">
        <v>0</v>
      </c>
      <c r="F64" s="268">
        <f t="shared" si="64"/>
        <v>0</v>
      </c>
      <c r="G64" s="268">
        <f t="shared" si="65"/>
        <v>0</v>
      </c>
      <c r="H64" s="214">
        <v>0</v>
      </c>
      <c r="I64" s="214">
        <v>0</v>
      </c>
      <c r="J64" s="214">
        <v>0</v>
      </c>
      <c r="K64" s="214">
        <v>0</v>
      </c>
      <c r="L64" s="214">
        <v>0</v>
      </c>
      <c r="M64" s="271">
        <v>0</v>
      </c>
      <c r="N64" s="214">
        <v>0</v>
      </c>
      <c r="O64" s="271">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c r="AF64" s="271">
        <v>0</v>
      </c>
      <c r="AG64" s="271">
        <v>0</v>
      </c>
      <c r="AH64" s="271">
        <v>0</v>
      </c>
      <c r="AI64" s="271">
        <v>0</v>
      </c>
      <c r="AJ64" s="271">
        <v>0</v>
      </c>
      <c r="AK64" s="271">
        <v>0</v>
      </c>
      <c r="AL64" s="271">
        <v>0</v>
      </c>
      <c r="AM64" s="271">
        <v>0</v>
      </c>
      <c r="AN64" s="271">
        <v>0</v>
      </c>
      <c r="AO64" s="271">
        <v>0</v>
      </c>
      <c r="AP64" s="271">
        <v>0</v>
      </c>
      <c r="AQ64" s="271">
        <v>0</v>
      </c>
      <c r="AR64" s="271">
        <v>0</v>
      </c>
      <c r="AS64" s="271">
        <v>0</v>
      </c>
      <c r="AT64" s="271">
        <v>0</v>
      </c>
      <c r="AU64" s="271">
        <v>0</v>
      </c>
      <c r="AV64" s="271">
        <v>0</v>
      </c>
      <c r="AW64" s="271">
        <v>0</v>
      </c>
      <c r="AX64" s="271">
        <v>0</v>
      </c>
      <c r="AY64" s="271">
        <v>0</v>
      </c>
      <c r="AZ64" s="271">
        <v>0</v>
      </c>
      <c r="BA64" s="271">
        <v>0</v>
      </c>
      <c r="BB64" s="271">
        <v>0</v>
      </c>
      <c r="BC64" s="271">
        <v>0</v>
      </c>
      <c r="BD64" s="271">
        <v>0</v>
      </c>
      <c r="BE64" s="271">
        <v>0</v>
      </c>
      <c r="BF64" s="271">
        <v>0</v>
      </c>
      <c r="BG64" s="271">
        <v>0</v>
      </c>
      <c r="BH64" s="271">
        <v>0</v>
      </c>
      <c r="BI64" s="271">
        <v>0</v>
      </c>
      <c r="BJ64" s="271">
        <v>0</v>
      </c>
      <c r="BK64" s="271">
        <v>0</v>
      </c>
      <c r="BL64" s="271">
        <v>0</v>
      </c>
      <c r="BM64" s="271">
        <v>0</v>
      </c>
      <c r="BN64" s="271">
        <v>0</v>
      </c>
      <c r="BO64" s="271">
        <v>0</v>
      </c>
      <c r="BP64" s="271">
        <v>0</v>
      </c>
      <c r="BQ64" s="271">
        <v>0</v>
      </c>
      <c r="BR64" s="271">
        <v>0</v>
      </c>
      <c r="BS64" s="271">
        <v>0</v>
      </c>
      <c r="BT64" s="271">
        <v>0</v>
      </c>
      <c r="BU64" s="271">
        <v>0</v>
      </c>
      <c r="BV64" s="271">
        <v>0</v>
      </c>
      <c r="BW64" s="271">
        <v>0</v>
      </c>
      <c r="BX64" s="271">
        <v>0</v>
      </c>
      <c r="BY64" s="271">
        <v>0</v>
      </c>
      <c r="BZ64" s="271">
        <v>0</v>
      </c>
      <c r="CA64" s="271">
        <v>0</v>
      </c>
      <c r="CB64" s="271">
        <v>0</v>
      </c>
      <c r="CC64" s="269">
        <f t="shared" si="66"/>
        <v>0</v>
      </c>
      <c r="CD64" s="269">
        <f t="shared" si="67"/>
        <v>0</v>
      </c>
    </row>
    <row r="65" spans="1:25" x14ac:dyDescent="0.25">
      <c r="A65" s="63"/>
      <c r="B65" s="64"/>
      <c r="C65" s="64"/>
      <c r="D65" s="64"/>
      <c r="E65" s="64"/>
      <c r="F65" s="64"/>
      <c r="G65" s="64"/>
      <c r="H65" s="64"/>
      <c r="I65" s="63"/>
      <c r="J65" s="63"/>
      <c r="K65" s="57"/>
      <c r="L65" s="57"/>
      <c r="M65" s="57"/>
      <c r="N65" s="57"/>
      <c r="O65" s="57"/>
      <c r="P65" s="57"/>
      <c r="Q65" s="57"/>
      <c r="R65" s="57"/>
      <c r="S65" s="57"/>
      <c r="T65" s="57"/>
      <c r="U65" s="57"/>
      <c r="V65" s="57"/>
      <c r="W65" s="57"/>
      <c r="X65" s="57"/>
      <c r="Y65" s="57"/>
    </row>
    <row r="66" spans="1:25" ht="54" customHeight="1" x14ac:dyDescent="0.25">
      <c r="A66" s="57"/>
      <c r="B66" s="416"/>
      <c r="C66" s="416"/>
      <c r="D66" s="416"/>
      <c r="E66" s="416"/>
      <c r="F66" s="416"/>
      <c r="G66" s="416"/>
      <c r="H66" s="416"/>
      <c r="I66" s="62"/>
      <c r="J66" s="62"/>
      <c r="K66" s="62"/>
      <c r="L66" s="62"/>
      <c r="M66" s="62"/>
      <c r="N66" s="62"/>
      <c r="O66" s="62"/>
      <c r="P66" s="62"/>
      <c r="Q66" s="62"/>
      <c r="R66" s="62"/>
      <c r="S66" s="62"/>
      <c r="T66" s="62"/>
      <c r="U66" s="62"/>
      <c r="V66" s="62"/>
      <c r="W66" s="62"/>
      <c r="X66" s="62"/>
      <c r="Y66" s="62"/>
    </row>
    <row r="67" spans="1:25" x14ac:dyDescent="0.25">
      <c r="A67" s="57"/>
      <c r="B67" s="57"/>
      <c r="C67" s="57"/>
      <c r="D67" s="57"/>
      <c r="E67" s="57"/>
      <c r="F67" s="57"/>
      <c r="G67" s="57"/>
      <c r="I67" s="57"/>
      <c r="J67" s="57"/>
      <c r="K67" s="57"/>
      <c r="L67" s="57"/>
      <c r="M67" s="57"/>
      <c r="N67" s="57"/>
      <c r="O67" s="57"/>
      <c r="P67" s="57"/>
      <c r="Q67" s="57"/>
      <c r="R67" s="57"/>
      <c r="S67" s="57"/>
      <c r="T67" s="57"/>
      <c r="U67" s="57"/>
      <c r="V67" s="57"/>
      <c r="W67" s="57"/>
      <c r="X67" s="57"/>
      <c r="Y67" s="57"/>
    </row>
    <row r="68" spans="1:25" ht="50.25" customHeight="1" x14ac:dyDescent="0.25">
      <c r="A68" s="57"/>
      <c r="B68" s="426"/>
      <c r="C68" s="426"/>
      <c r="D68" s="426"/>
      <c r="E68" s="426"/>
      <c r="F68" s="426"/>
      <c r="G68" s="426"/>
      <c r="H68" s="426"/>
      <c r="I68" s="57"/>
      <c r="J68" s="57"/>
      <c r="K68" s="57"/>
      <c r="L68" s="57"/>
      <c r="M68" s="57"/>
      <c r="N68" s="57"/>
      <c r="O68" s="57"/>
      <c r="P68" s="57"/>
      <c r="Q68" s="57"/>
      <c r="R68" s="57"/>
      <c r="S68" s="57"/>
      <c r="T68" s="57"/>
      <c r="U68" s="57"/>
      <c r="V68" s="57"/>
      <c r="W68" s="57"/>
      <c r="X68" s="57"/>
      <c r="Y68" s="57"/>
    </row>
    <row r="69" spans="1:25" x14ac:dyDescent="0.25">
      <c r="A69" s="57"/>
      <c r="B69" s="57"/>
      <c r="C69" s="57"/>
      <c r="D69" s="57"/>
      <c r="E69" s="57"/>
      <c r="F69" s="57"/>
      <c r="G69" s="57"/>
      <c r="I69" s="57"/>
      <c r="J69" s="57"/>
      <c r="K69" s="57"/>
      <c r="L69" s="57"/>
      <c r="M69" s="57"/>
      <c r="N69" s="57"/>
      <c r="O69" s="57"/>
      <c r="P69" s="57"/>
      <c r="Q69" s="57"/>
      <c r="R69" s="57"/>
      <c r="S69" s="57"/>
      <c r="T69" s="57"/>
      <c r="U69" s="57"/>
      <c r="V69" s="57"/>
      <c r="W69" s="57"/>
      <c r="X69" s="57"/>
      <c r="Y69" s="57"/>
    </row>
    <row r="70" spans="1:25" ht="36.75" customHeight="1" x14ac:dyDescent="0.25">
      <c r="A70" s="57"/>
      <c r="B70" s="416"/>
      <c r="C70" s="416"/>
      <c r="D70" s="416"/>
      <c r="E70" s="416"/>
      <c r="F70" s="416"/>
      <c r="G70" s="416"/>
      <c r="H70" s="416"/>
      <c r="I70" s="57"/>
      <c r="J70" s="57"/>
      <c r="K70" s="57"/>
      <c r="L70" s="57"/>
      <c r="M70" s="57"/>
      <c r="N70" s="57"/>
      <c r="O70" s="57"/>
      <c r="P70" s="57"/>
      <c r="Q70" s="57"/>
      <c r="R70" s="57"/>
      <c r="S70" s="57"/>
      <c r="T70" s="57"/>
      <c r="U70" s="57"/>
      <c r="V70" s="57"/>
      <c r="W70" s="57"/>
      <c r="X70" s="57"/>
      <c r="Y70" s="57"/>
    </row>
    <row r="71" spans="1:25" x14ac:dyDescent="0.25">
      <c r="A71" s="57"/>
      <c r="B71" s="61"/>
      <c r="C71" s="61"/>
      <c r="D71" s="61"/>
      <c r="E71" s="61"/>
      <c r="F71" s="61"/>
      <c r="G71" s="61"/>
      <c r="I71" s="57"/>
      <c r="J71" s="57"/>
      <c r="K71" s="60"/>
      <c r="L71" s="57"/>
      <c r="M71" s="57"/>
      <c r="N71" s="57"/>
      <c r="O71" s="57"/>
      <c r="P71" s="57"/>
      <c r="Q71" s="57"/>
      <c r="R71" s="57"/>
      <c r="S71" s="57"/>
      <c r="T71" s="57"/>
      <c r="U71" s="57"/>
      <c r="V71" s="57"/>
      <c r="W71" s="57"/>
      <c r="X71" s="57"/>
      <c r="Y71" s="57"/>
    </row>
    <row r="72" spans="1:25" ht="51" customHeight="1" x14ac:dyDescent="0.25">
      <c r="A72" s="57"/>
      <c r="B72" s="416"/>
      <c r="C72" s="416"/>
      <c r="D72" s="416"/>
      <c r="E72" s="416"/>
      <c r="F72" s="416"/>
      <c r="G72" s="416"/>
      <c r="H72" s="416"/>
      <c r="I72" s="57"/>
      <c r="J72" s="57"/>
      <c r="K72" s="60"/>
      <c r="L72" s="57"/>
      <c r="M72" s="57"/>
      <c r="N72" s="57"/>
      <c r="O72" s="57"/>
      <c r="P72" s="57"/>
      <c r="Q72" s="57"/>
      <c r="R72" s="57"/>
      <c r="S72" s="57"/>
      <c r="T72" s="57"/>
      <c r="U72" s="57"/>
      <c r="V72" s="57"/>
      <c r="W72" s="57"/>
      <c r="X72" s="57"/>
      <c r="Y72" s="57"/>
    </row>
    <row r="73" spans="1:25" ht="32.25" customHeight="1" x14ac:dyDescent="0.25">
      <c r="A73" s="57"/>
      <c r="B73" s="426"/>
      <c r="C73" s="426"/>
      <c r="D73" s="426"/>
      <c r="E73" s="426"/>
      <c r="F73" s="426"/>
      <c r="G73" s="426"/>
      <c r="H73" s="426"/>
      <c r="I73" s="57"/>
      <c r="J73" s="57"/>
      <c r="K73" s="57"/>
      <c r="L73" s="57"/>
      <c r="M73" s="57"/>
      <c r="N73" s="57"/>
      <c r="O73" s="57"/>
      <c r="P73" s="57"/>
      <c r="Q73" s="57"/>
      <c r="R73" s="57"/>
      <c r="S73" s="57"/>
      <c r="T73" s="57"/>
      <c r="U73" s="57"/>
      <c r="V73" s="57"/>
      <c r="W73" s="57"/>
      <c r="X73" s="57"/>
      <c r="Y73" s="57"/>
    </row>
    <row r="74" spans="1:25" ht="51.75" customHeight="1" x14ac:dyDescent="0.25">
      <c r="A74" s="57"/>
      <c r="B74" s="416"/>
      <c r="C74" s="416"/>
      <c r="D74" s="416"/>
      <c r="E74" s="416"/>
      <c r="F74" s="416"/>
      <c r="G74" s="416"/>
      <c r="H74" s="416"/>
      <c r="I74" s="57"/>
      <c r="J74" s="57"/>
      <c r="K74" s="57"/>
      <c r="L74" s="57"/>
      <c r="M74" s="57"/>
      <c r="N74" s="57"/>
      <c r="O74" s="57"/>
      <c r="P74" s="57"/>
      <c r="Q74" s="57"/>
      <c r="R74" s="57"/>
      <c r="S74" s="57"/>
      <c r="T74" s="57"/>
      <c r="U74" s="57"/>
      <c r="V74" s="57"/>
      <c r="W74" s="57"/>
      <c r="X74" s="57"/>
      <c r="Y74" s="57"/>
    </row>
    <row r="75" spans="1:25" ht="21.75" customHeight="1" x14ac:dyDescent="0.25">
      <c r="A75" s="57"/>
      <c r="B75" s="427"/>
      <c r="C75" s="427"/>
      <c r="D75" s="427"/>
      <c r="E75" s="427"/>
      <c r="F75" s="427"/>
      <c r="G75" s="427"/>
      <c r="H75" s="427"/>
      <c r="I75" s="58"/>
      <c r="J75" s="58"/>
      <c r="K75" s="57"/>
      <c r="L75" s="57"/>
      <c r="M75" s="57"/>
      <c r="N75" s="57"/>
      <c r="O75" s="57"/>
      <c r="P75" s="57"/>
      <c r="Q75" s="57"/>
      <c r="R75" s="57"/>
      <c r="S75" s="57"/>
      <c r="T75" s="57"/>
      <c r="U75" s="57"/>
      <c r="V75" s="57"/>
      <c r="W75" s="57"/>
      <c r="X75" s="57"/>
      <c r="Y75" s="57"/>
    </row>
    <row r="76" spans="1:25" ht="23.25" customHeight="1" x14ac:dyDescent="0.25">
      <c r="A76" s="57"/>
      <c r="B76" s="58"/>
      <c r="C76" s="58"/>
      <c r="D76" s="58"/>
      <c r="E76" s="58"/>
      <c r="F76" s="58"/>
      <c r="G76" s="58"/>
      <c r="I76" s="57"/>
      <c r="J76" s="57"/>
      <c r="K76" s="57"/>
      <c r="L76" s="57"/>
      <c r="M76" s="57"/>
      <c r="N76" s="57"/>
      <c r="O76" s="57"/>
      <c r="P76" s="57"/>
      <c r="Q76" s="57"/>
      <c r="R76" s="57"/>
      <c r="S76" s="57"/>
      <c r="T76" s="57"/>
      <c r="U76" s="57"/>
      <c r="V76" s="57"/>
      <c r="W76" s="57"/>
      <c r="X76" s="57"/>
      <c r="Y76" s="57"/>
    </row>
    <row r="77" spans="1:25" ht="18.75" customHeight="1" x14ac:dyDescent="0.25">
      <c r="A77" s="57"/>
      <c r="B77" s="425"/>
      <c r="C77" s="425"/>
      <c r="D77" s="425"/>
      <c r="E77" s="425"/>
      <c r="F77" s="425"/>
      <c r="G77" s="425"/>
      <c r="H77" s="425"/>
      <c r="I77" s="57"/>
      <c r="J77" s="57"/>
      <c r="K77" s="57"/>
      <c r="L77" s="57"/>
      <c r="M77" s="57"/>
      <c r="N77" s="57"/>
      <c r="O77" s="57"/>
      <c r="P77" s="57"/>
      <c r="Q77" s="57"/>
      <c r="R77" s="57"/>
      <c r="S77" s="57"/>
      <c r="T77" s="57"/>
      <c r="U77" s="57"/>
      <c r="V77" s="57"/>
      <c r="W77" s="57"/>
      <c r="X77" s="57"/>
      <c r="Y77" s="57"/>
    </row>
    <row r="78" spans="1:25" x14ac:dyDescent="0.25">
      <c r="A78" s="57"/>
      <c r="B78" s="57"/>
      <c r="C78" s="57"/>
      <c r="D78" s="57"/>
      <c r="E78" s="57"/>
      <c r="F78" s="57"/>
      <c r="G78" s="57"/>
      <c r="I78" s="57"/>
      <c r="J78" s="57"/>
      <c r="K78" s="57"/>
      <c r="L78" s="57"/>
      <c r="M78" s="57"/>
      <c r="N78" s="57"/>
      <c r="O78" s="57"/>
      <c r="P78" s="57"/>
      <c r="Q78" s="57"/>
      <c r="R78" s="57"/>
      <c r="S78" s="57"/>
      <c r="T78" s="57"/>
      <c r="U78" s="57"/>
      <c r="V78" s="57"/>
      <c r="W78" s="57"/>
      <c r="X78" s="57"/>
      <c r="Y78" s="57"/>
    </row>
    <row r="79" spans="1:25" x14ac:dyDescent="0.25">
      <c r="A79" s="57"/>
      <c r="B79" s="57"/>
      <c r="C79" s="57"/>
      <c r="D79" s="57"/>
      <c r="E79" s="57"/>
      <c r="F79" s="57"/>
      <c r="G79" s="57"/>
      <c r="I79" s="57"/>
      <c r="J79" s="57"/>
      <c r="K79" s="57"/>
      <c r="L79" s="57"/>
      <c r="M79" s="57"/>
      <c r="N79" s="57"/>
      <c r="O79" s="57"/>
      <c r="P79" s="57"/>
      <c r="Q79" s="57"/>
      <c r="R79" s="57"/>
      <c r="S79" s="57"/>
      <c r="T79" s="57"/>
      <c r="U79" s="57"/>
      <c r="V79" s="57"/>
      <c r="W79" s="57"/>
      <c r="X79" s="57"/>
      <c r="Y79" s="57"/>
    </row>
    <row r="80" spans="1:25" x14ac:dyDescent="0.25">
      <c r="H80" s="56"/>
    </row>
    <row r="81" spans="8:8" x14ac:dyDescent="0.25">
      <c r="H81" s="56"/>
    </row>
    <row r="82" spans="8:8" x14ac:dyDescent="0.25">
      <c r="H82" s="56"/>
    </row>
    <row r="83" spans="8:8" x14ac:dyDescent="0.25">
      <c r="H83" s="56"/>
    </row>
    <row r="84" spans="8:8" x14ac:dyDescent="0.25">
      <c r="H84" s="56"/>
    </row>
    <row r="85" spans="8:8" x14ac:dyDescent="0.25">
      <c r="H85" s="56"/>
    </row>
    <row r="86" spans="8:8" x14ac:dyDescent="0.25">
      <c r="H86" s="56"/>
    </row>
    <row r="87" spans="8:8" x14ac:dyDescent="0.25">
      <c r="H87" s="56"/>
    </row>
    <row r="88" spans="8:8" x14ac:dyDescent="0.25">
      <c r="H88" s="56"/>
    </row>
    <row r="89" spans="8:8" x14ac:dyDescent="0.25">
      <c r="H89" s="56"/>
    </row>
    <row r="90" spans="8:8" x14ac:dyDescent="0.25">
      <c r="H90" s="56"/>
    </row>
    <row r="91" spans="8:8" x14ac:dyDescent="0.25">
      <c r="H91" s="56"/>
    </row>
    <row r="92" spans="8:8" x14ac:dyDescent="0.25">
      <c r="H92" s="56"/>
    </row>
  </sheetData>
  <customSheetViews>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3"/>
      <headerFooter differentFirst="1" scaleWithDoc="0"/>
    </customSheetView>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78">
    <mergeCell ref="BY20:CB20"/>
    <mergeCell ref="BY21:BZ21"/>
    <mergeCell ref="CA21:CB21"/>
    <mergeCell ref="BQ20:BT20"/>
    <mergeCell ref="BQ21:BR21"/>
    <mergeCell ref="BS21:BT21"/>
    <mergeCell ref="A4:Z4"/>
    <mergeCell ref="A6:Z6"/>
    <mergeCell ref="A8:Z8"/>
    <mergeCell ref="A9:Z9"/>
    <mergeCell ref="A11:Z11"/>
    <mergeCell ref="A12:Z12"/>
    <mergeCell ref="Q21:R21"/>
    <mergeCell ref="S21:T21"/>
    <mergeCell ref="U21:V21"/>
    <mergeCell ref="W21:X21"/>
    <mergeCell ref="A14:Z14"/>
    <mergeCell ref="A15:Z15"/>
    <mergeCell ref="A16:Z16"/>
    <mergeCell ref="A18:Z18"/>
    <mergeCell ref="A20:A22"/>
    <mergeCell ref="B20:B22"/>
    <mergeCell ref="C20:D21"/>
    <mergeCell ref="AQ21:AR21"/>
    <mergeCell ref="AS20:AV20"/>
    <mergeCell ref="AS21:AT21"/>
    <mergeCell ref="AU21:AV21"/>
    <mergeCell ref="AG20:AJ20"/>
    <mergeCell ref="AG21:AH21"/>
    <mergeCell ref="BI20:BL20"/>
    <mergeCell ref="BI21:BJ21"/>
    <mergeCell ref="BK21:BL21"/>
    <mergeCell ref="BA20:BD20"/>
    <mergeCell ref="BA21:BB21"/>
    <mergeCell ref="BC21:BD21"/>
    <mergeCell ref="BE20:BH20"/>
    <mergeCell ref="BE21:BF21"/>
    <mergeCell ref="BG21:BH21"/>
    <mergeCell ref="B77:H77"/>
    <mergeCell ref="B68:H68"/>
    <mergeCell ref="B70:H70"/>
    <mergeCell ref="B72:H72"/>
    <mergeCell ref="B73:H73"/>
    <mergeCell ref="B74:H74"/>
    <mergeCell ref="B75:H75"/>
    <mergeCell ref="B66:H66"/>
    <mergeCell ref="I20:L20"/>
    <mergeCell ref="M20:P20"/>
    <mergeCell ref="Q20:T20"/>
    <mergeCell ref="U20:X20"/>
    <mergeCell ref="O21:P21"/>
    <mergeCell ref="H20:H22"/>
    <mergeCell ref="I21:J21"/>
    <mergeCell ref="K21:L21"/>
    <mergeCell ref="M21:N21"/>
    <mergeCell ref="E20:G21"/>
    <mergeCell ref="AC20:AF20"/>
    <mergeCell ref="Y21:Z21"/>
    <mergeCell ref="AA21:AB21"/>
    <mergeCell ref="AC21:AD21"/>
    <mergeCell ref="AE21:AF21"/>
    <mergeCell ref="Y20:AB20"/>
    <mergeCell ref="CC20:CD21"/>
    <mergeCell ref="BM21:BN21"/>
    <mergeCell ref="BO21:BP21"/>
    <mergeCell ref="BM20:BP20"/>
    <mergeCell ref="AI21:AJ21"/>
    <mergeCell ref="AK20:AN20"/>
    <mergeCell ref="AK21:AL21"/>
    <mergeCell ref="AM21:AN21"/>
    <mergeCell ref="BU20:BX20"/>
    <mergeCell ref="BU21:BV21"/>
    <mergeCell ref="BW21:BX21"/>
    <mergeCell ref="AW20:AZ20"/>
    <mergeCell ref="AW21:AX21"/>
    <mergeCell ref="AY21:AZ21"/>
    <mergeCell ref="AO20:AR20"/>
    <mergeCell ref="AO21:AP21"/>
  </mergeCells>
  <conditionalFormatting sqref="E44:E49 I45:J49 H57:L64 H37:J42 H36:L36 H44:J44 D43:L43 H50:J56 D31:L35 H30:L30">
    <cfRule type="cellIs" dxfId="109" priority="109" operator="notEqual">
      <formula>0</formula>
    </cfRule>
  </conditionalFormatting>
  <conditionalFormatting sqref="E54:E57">
    <cfRule type="cellIs" dxfId="108" priority="108" operator="notEqual">
      <formula>0</formula>
    </cfRule>
  </conditionalFormatting>
  <conditionalFormatting sqref="K37:K42 K44:K56">
    <cfRule type="cellIs" dxfId="107" priority="107" operator="notEqual">
      <formula>0</formula>
    </cfRule>
  </conditionalFormatting>
  <conditionalFormatting sqref="D50:D56">
    <cfRule type="cellIs" dxfId="106" priority="106" operator="notEqual">
      <formula>0</formula>
    </cfRule>
  </conditionalFormatting>
  <conditionalFormatting sqref="D45:D49">
    <cfRule type="cellIs" dxfId="105" priority="105" operator="notEqual">
      <formula>0</formula>
    </cfRule>
  </conditionalFormatting>
  <conditionalFormatting sqref="V25:X28 V36:X42 V44:X64">
    <cfRule type="cellIs" dxfId="104" priority="104" operator="notEqual">
      <formula>0</formula>
    </cfRule>
  </conditionalFormatting>
  <conditionalFormatting sqref="V24:X24">
    <cfRule type="cellIs" dxfId="103" priority="103" operator="notEqual">
      <formula>0</formula>
    </cfRule>
  </conditionalFormatting>
  <conditionalFormatting sqref="Z25:AB28 Z36:AB42 Z44:AB64">
    <cfRule type="cellIs" dxfId="102" priority="102" operator="notEqual">
      <formula>0</formula>
    </cfRule>
  </conditionalFormatting>
  <conditionalFormatting sqref="Z24:AB24">
    <cfRule type="cellIs" dxfId="101" priority="101" operator="notEqual">
      <formula>0</formula>
    </cfRule>
  </conditionalFormatting>
  <conditionalFormatting sqref="AD25:AF28 AD36:AF42 AD44:AF49 AD51:AF64 AD50 AF50">
    <cfRule type="cellIs" dxfId="100" priority="100" operator="notEqual">
      <formula>0</formula>
    </cfRule>
  </conditionalFormatting>
  <conditionalFormatting sqref="AD24:AF24">
    <cfRule type="cellIs" dxfId="99" priority="99" operator="notEqual">
      <formula>0</formula>
    </cfRule>
  </conditionalFormatting>
  <conditionalFormatting sqref="D57:D64 L37:L42 D25:D30 D44 L44:L56 D36:D42 BN25:BP64 BJ31:BL34 BF31:BH34 BB31:BD34 AX31:AZ34 AT31:AV34 AP31:AR34 AL31:AN34 AH31:AJ34 AD29:AF35 AD43:AF43 Z43:AB43 V29:X35 V43:X43 R25:T64 N25:P64 H25:H29 J25:L29 Z29:AB35">
    <cfRule type="cellIs" dxfId="98" priority="115" operator="notEqual">
      <formula>0</formula>
    </cfRule>
  </conditionalFormatting>
  <conditionalFormatting sqref="D24:H24 BN24:BP24 R24:T24 N24:P24 J24:L24">
    <cfRule type="cellIs" dxfId="97" priority="114" operator="notEqual">
      <formula>0</formula>
    </cfRule>
  </conditionalFormatting>
  <conditionalFormatting sqref="E58:G64 E25:G30 F44:G44 F50:G50 F53:G57 E36:G42 E51:G52">
    <cfRule type="cellIs" dxfId="96" priority="113" operator="notEqual">
      <formula>0</formula>
    </cfRule>
  </conditionalFormatting>
  <conditionalFormatting sqref="H45:H49">
    <cfRule type="cellIs" dxfId="95" priority="112" operator="notEqual">
      <formula>0</formula>
    </cfRule>
  </conditionalFormatting>
  <conditionalFormatting sqref="F45:G49">
    <cfRule type="cellIs" dxfId="94" priority="111" operator="notEqual">
      <formula>0</formula>
    </cfRule>
  </conditionalFormatting>
  <conditionalFormatting sqref="CC24:CD30 CC35:CD64">
    <cfRule type="cellIs" dxfId="93" priority="110" operator="notEqual">
      <formula>0</formula>
    </cfRule>
  </conditionalFormatting>
  <conditionalFormatting sqref="AH25:AJ28 AH36:AJ42 AH44:AJ64">
    <cfRule type="cellIs" dxfId="92" priority="96" operator="notEqual">
      <formula>0</formula>
    </cfRule>
  </conditionalFormatting>
  <conditionalFormatting sqref="AH24:AJ24">
    <cfRule type="cellIs" dxfId="91" priority="95" operator="notEqual">
      <formula>0</formula>
    </cfRule>
  </conditionalFormatting>
  <conditionalFormatting sqref="AH43:AJ43 AH35:AJ35 AH29:AJ30">
    <cfRule type="cellIs" dxfId="90" priority="97" operator="notEqual">
      <formula>0</formula>
    </cfRule>
  </conditionalFormatting>
  <conditionalFormatting sqref="AL25:AN28 AL36:AN42 AL44:AN64">
    <cfRule type="cellIs" dxfId="89" priority="93" operator="notEqual">
      <formula>0</formula>
    </cfRule>
  </conditionalFormatting>
  <conditionalFormatting sqref="AL24:AN24">
    <cfRule type="cellIs" dxfId="88" priority="92" operator="notEqual">
      <formula>0</formula>
    </cfRule>
  </conditionalFormatting>
  <conditionalFormatting sqref="AL43:AN43 AL35:AN35 AL29:AN30">
    <cfRule type="cellIs" dxfId="87" priority="94" operator="notEqual">
      <formula>0</formula>
    </cfRule>
  </conditionalFormatting>
  <conditionalFormatting sqref="AP25:AR28 AP36:AR42 AP44:AR64">
    <cfRule type="cellIs" dxfId="86" priority="90" operator="notEqual">
      <formula>0</formula>
    </cfRule>
  </conditionalFormatting>
  <conditionalFormatting sqref="AP24:AR24">
    <cfRule type="cellIs" dxfId="85" priority="89" operator="notEqual">
      <formula>0</formula>
    </cfRule>
  </conditionalFormatting>
  <conditionalFormatting sqref="AP43:AR43 AP35:AR35 AP29:AR30">
    <cfRule type="cellIs" dxfId="84" priority="91" operator="notEqual">
      <formula>0</formula>
    </cfRule>
  </conditionalFormatting>
  <conditionalFormatting sqref="AT25:AV28 AT36:AV42 AT44:AV64">
    <cfRule type="cellIs" dxfId="83" priority="87" operator="notEqual">
      <formula>0</formula>
    </cfRule>
  </conditionalFormatting>
  <conditionalFormatting sqref="AT24:AV24">
    <cfRule type="cellIs" dxfId="82" priority="86" operator="notEqual">
      <formula>0</formula>
    </cfRule>
  </conditionalFormatting>
  <conditionalFormatting sqref="AT43:AV43 AT35:AV35 AT29:AV30">
    <cfRule type="cellIs" dxfId="81" priority="88" operator="notEqual">
      <formula>0</formula>
    </cfRule>
  </conditionalFormatting>
  <conditionalFormatting sqref="AX25:AZ28 AX36:AZ42 AX44:AZ64">
    <cfRule type="cellIs" dxfId="80" priority="84" operator="notEqual">
      <formula>0</formula>
    </cfRule>
  </conditionalFormatting>
  <conditionalFormatting sqref="AX24:AZ24">
    <cfRule type="cellIs" dxfId="79" priority="83" operator="notEqual">
      <formula>0</formula>
    </cfRule>
  </conditionalFormatting>
  <conditionalFormatting sqref="AX43:AZ43 AX35:AZ35 AX29:AZ30">
    <cfRule type="cellIs" dxfId="78" priority="85" operator="notEqual">
      <formula>0</formula>
    </cfRule>
  </conditionalFormatting>
  <conditionalFormatting sqref="BB25:BD28 BB36:BD42 BB44:BD64">
    <cfRule type="cellIs" dxfId="77" priority="81" operator="notEqual">
      <formula>0</formula>
    </cfRule>
  </conditionalFormatting>
  <conditionalFormatting sqref="BB24:BD24">
    <cfRule type="cellIs" dxfId="76" priority="80" operator="notEqual">
      <formula>0</formula>
    </cfRule>
  </conditionalFormatting>
  <conditionalFormatting sqref="BB43:BD43 BB35:BD35 BB29:BD30">
    <cfRule type="cellIs" dxfId="75" priority="82" operator="notEqual">
      <formula>0</formula>
    </cfRule>
  </conditionalFormatting>
  <conditionalFormatting sqref="BF25:BH28 BF36:BH42 BF44:BH64">
    <cfRule type="cellIs" dxfId="74" priority="78" operator="notEqual">
      <formula>0</formula>
    </cfRule>
  </conditionalFormatting>
  <conditionalFormatting sqref="BF24:BH24">
    <cfRule type="cellIs" dxfId="73" priority="77" operator="notEqual">
      <formula>0</formula>
    </cfRule>
  </conditionalFormatting>
  <conditionalFormatting sqref="BF43:BH43 BF35:BH35 BF29:BH30">
    <cfRule type="cellIs" dxfId="72" priority="79" operator="notEqual">
      <formula>0</formula>
    </cfRule>
  </conditionalFormatting>
  <conditionalFormatting sqref="BJ25:BL28 BJ36:BL42 BJ44:BL64">
    <cfRule type="cellIs" dxfId="71" priority="75" operator="notEqual">
      <formula>0</formula>
    </cfRule>
  </conditionalFormatting>
  <conditionalFormatting sqref="BJ24:BL24">
    <cfRule type="cellIs" dxfId="70" priority="74" operator="notEqual">
      <formula>0</formula>
    </cfRule>
  </conditionalFormatting>
  <conditionalFormatting sqref="BJ43:BL43 BJ35:BL35 BJ29:BL30">
    <cfRule type="cellIs" dxfId="69" priority="76" operator="notEqual">
      <formula>0</formula>
    </cfRule>
  </conditionalFormatting>
  <conditionalFormatting sqref="BV25:BX64 CC31:CD34">
    <cfRule type="cellIs" dxfId="68" priority="73" operator="notEqual">
      <formula>0</formula>
    </cfRule>
  </conditionalFormatting>
  <conditionalFormatting sqref="BV24:BX24">
    <cfRule type="cellIs" dxfId="67" priority="72" operator="notEqual">
      <formula>0</formula>
    </cfRule>
  </conditionalFormatting>
  <conditionalFormatting sqref="BR25:BT64">
    <cfRule type="cellIs" dxfId="66" priority="71" operator="notEqual">
      <formula>0</formula>
    </cfRule>
  </conditionalFormatting>
  <conditionalFormatting sqref="BR24:BT24">
    <cfRule type="cellIs" dxfId="65" priority="70" operator="notEqual">
      <formula>0</formula>
    </cfRule>
  </conditionalFormatting>
  <conditionalFormatting sqref="E50">
    <cfRule type="cellIs" dxfId="64" priority="69" operator="notEqual">
      <formula>0</formula>
    </cfRule>
  </conditionalFormatting>
  <conditionalFormatting sqref="E53">
    <cfRule type="cellIs" dxfId="63" priority="68" operator="notEqual">
      <formula>0</formula>
    </cfRule>
  </conditionalFormatting>
  <conditionalFormatting sqref="C50:C56">
    <cfRule type="cellIs" dxfId="62" priority="65" operator="notEqual">
      <formula>0</formula>
    </cfRule>
  </conditionalFormatting>
  <conditionalFormatting sqref="C45:C49">
    <cfRule type="cellIs" dxfId="61" priority="64" operator="notEqual">
      <formula>0</formula>
    </cfRule>
  </conditionalFormatting>
  <conditionalFormatting sqref="C57:C64 C25:C44">
    <cfRule type="cellIs" dxfId="60" priority="67" operator="notEqual">
      <formula>0</formula>
    </cfRule>
  </conditionalFormatting>
  <conditionalFormatting sqref="C24">
    <cfRule type="cellIs" dxfId="59" priority="66" operator="notEqual">
      <formula>0</formula>
    </cfRule>
  </conditionalFormatting>
  <conditionalFormatting sqref="BU25:BU64">
    <cfRule type="cellIs" dxfId="58" priority="63" operator="notEqual">
      <formula>0</formula>
    </cfRule>
  </conditionalFormatting>
  <conditionalFormatting sqref="BU24">
    <cfRule type="cellIs" dxfId="57" priority="62" operator="notEqual">
      <formula>0</formula>
    </cfRule>
  </conditionalFormatting>
  <conditionalFormatting sqref="BQ25:BQ64">
    <cfRule type="cellIs" dxfId="56" priority="61" operator="notEqual">
      <formula>0</formula>
    </cfRule>
  </conditionalFormatting>
  <conditionalFormatting sqref="BQ24">
    <cfRule type="cellIs" dxfId="55" priority="60" operator="notEqual">
      <formula>0</formula>
    </cfRule>
  </conditionalFormatting>
  <conditionalFormatting sqref="BM25:BM64">
    <cfRule type="cellIs" dxfId="54" priority="59" operator="notEqual">
      <formula>0</formula>
    </cfRule>
  </conditionalFormatting>
  <conditionalFormatting sqref="BM24">
    <cfRule type="cellIs" dxfId="53" priority="58" operator="notEqual">
      <formula>0</formula>
    </cfRule>
  </conditionalFormatting>
  <conditionalFormatting sqref="BI31:BI34">
    <cfRule type="cellIs" dxfId="52" priority="57" operator="notEqual">
      <formula>0</formula>
    </cfRule>
  </conditionalFormatting>
  <conditionalFormatting sqref="BI25:BI28 BI36:BI42 BI44:BI64">
    <cfRule type="cellIs" dxfId="51" priority="55" operator="notEqual">
      <formula>0</formula>
    </cfRule>
  </conditionalFormatting>
  <conditionalFormatting sqref="BI24">
    <cfRule type="cellIs" dxfId="50" priority="54" operator="notEqual">
      <formula>0</formula>
    </cfRule>
  </conditionalFormatting>
  <conditionalFormatting sqref="BI43 BI35 BI29:BI30">
    <cfRule type="cellIs" dxfId="49" priority="56" operator="notEqual">
      <formula>0</formula>
    </cfRule>
  </conditionalFormatting>
  <conditionalFormatting sqref="BE31:BE34">
    <cfRule type="cellIs" dxfId="48" priority="53" operator="notEqual">
      <formula>0</formula>
    </cfRule>
  </conditionalFormatting>
  <conditionalFormatting sqref="BE25:BE28 BE36:BE42 BE44:BE64">
    <cfRule type="cellIs" dxfId="47" priority="51" operator="notEqual">
      <formula>0</formula>
    </cfRule>
  </conditionalFormatting>
  <conditionalFormatting sqref="BE24">
    <cfRule type="cellIs" dxfId="46" priority="50" operator="notEqual">
      <formula>0</formula>
    </cfRule>
  </conditionalFormatting>
  <conditionalFormatting sqref="BE43 BE35 BE29:BE30">
    <cfRule type="cellIs" dxfId="45" priority="52" operator="notEqual">
      <formula>0</formula>
    </cfRule>
  </conditionalFormatting>
  <conditionalFormatting sqref="BA31:BA34">
    <cfRule type="cellIs" dxfId="44" priority="49" operator="notEqual">
      <formula>0</formula>
    </cfRule>
  </conditionalFormatting>
  <conditionalFormatting sqref="BA25:BA28 BA36:BA42 BA44:BA64">
    <cfRule type="cellIs" dxfId="43" priority="47" operator="notEqual">
      <formula>0</formula>
    </cfRule>
  </conditionalFormatting>
  <conditionalFormatting sqref="BA24">
    <cfRule type="cellIs" dxfId="42" priority="46" operator="notEqual">
      <formula>0</formula>
    </cfRule>
  </conditionalFormatting>
  <conditionalFormatting sqref="BA43 BA35 BA29:BA30">
    <cfRule type="cellIs" dxfId="41" priority="48" operator="notEqual">
      <formula>0</formula>
    </cfRule>
  </conditionalFormatting>
  <conditionalFormatting sqref="AW31:AW34">
    <cfRule type="cellIs" dxfId="40" priority="45" operator="notEqual">
      <formula>0</formula>
    </cfRule>
  </conditionalFormatting>
  <conditionalFormatting sqref="AW25:AW28 AW36:AW42 AW44:AW64">
    <cfRule type="cellIs" dxfId="39" priority="43" operator="notEqual">
      <formula>0</formula>
    </cfRule>
  </conditionalFormatting>
  <conditionalFormatting sqref="AW24">
    <cfRule type="cellIs" dxfId="38" priority="42" operator="notEqual">
      <formula>0</formula>
    </cfRule>
  </conditionalFormatting>
  <conditionalFormatting sqref="AW43 AW35 AW29:AW30">
    <cfRule type="cellIs" dxfId="37" priority="44" operator="notEqual">
      <formula>0</formula>
    </cfRule>
  </conditionalFormatting>
  <conditionalFormatting sqref="AS31:AS34">
    <cfRule type="cellIs" dxfId="36" priority="41" operator="notEqual">
      <formula>0</formula>
    </cfRule>
  </conditionalFormatting>
  <conditionalFormatting sqref="AS25:AS28 AS36:AS42 AS44:AS64">
    <cfRule type="cellIs" dxfId="35" priority="39" operator="notEqual">
      <formula>0</formula>
    </cfRule>
  </conditionalFormatting>
  <conditionalFormatting sqref="AS24">
    <cfRule type="cellIs" dxfId="34" priority="38" operator="notEqual">
      <formula>0</formula>
    </cfRule>
  </conditionalFormatting>
  <conditionalFormatting sqref="AS43 AS35 AS29:AS30">
    <cfRule type="cellIs" dxfId="33" priority="40" operator="notEqual">
      <formula>0</formula>
    </cfRule>
  </conditionalFormatting>
  <conditionalFormatting sqref="AO31:AO34">
    <cfRule type="cellIs" dxfId="32" priority="37" operator="notEqual">
      <formula>0</formula>
    </cfRule>
  </conditionalFormatting>
  <conditionalFormatting sqref="AO25:AO28 AO36:AO42 AO44:AO64">
    <cfRule type="cellIs" dxfId="31" priority="35" operator="notEqual">
      <formula>0</formula>
    </cfRule>
  </conditionalFormatting>
  <conditionalFormatting sqref="AO24">
    <cfRule type="cellIs" dxfId="30" priority="34" operator="notEqual">
      <formula>0</formula>
    </cfRule>
  </conditionalFormatting>
  <conditionalFormatting sqref="AO43 AO35 AO29:AO30">
    <cfRule type="cellIs" dxfId="29" priority="36" operator="notEqual">
      <formula>0</formula>
    </cfRule>
  </conditionalFormatting>
  <conditionalFormatting sqref="AK31:AK34">
    <cfRule type="cellIs" dxfId="28" priority="33" operator="notEqual">
      <formula>0</formula>
    </cfRule>
  </conditionalFormatting>
  <conditionalFormatting sqref="AK25:AK28 AK36:AK42 AK44:AK64">
    <cfRule type="cellIs" dxfId="27" priority="31" operator="notEqual">
      <formula>0</formula>
    </cfRule>
  </conditionalFormatting>
  <conditionalFormatting sqref="AK24">
    <cfRule type="cellIs" dxfId="26" priority="30" operator="notEqual">
      <formula>0</formula>
    </cfRule>
  </conditionalFormatting>
  <conditionalFormatting sqref="AK43 AK35 AK29:AK30">
    <cfRule type="cellIs" dxfId="25" priority="32" operator="notEqual">
      <formula>0</formula>
    </cfRule>
  </conditionalFormatting>
  <conditionalFormatting sqref="AG31:AG34">
    <cfRule type="cellIs" dxfId="24" priority="29" operator="notEqual">
      <formula>0</formula>
    </cfRule>
  </conditionalFormatting>
  <conditionalFormatting sqref="AG25:AG28 AG36:AG42 AG44:AG64">
    <cfRule type="cellIs" dxfId="23" priority="27" operator="notEqual">
      <formula>0</formula>
    </cfRule>
  </conditionalFormatting>
  <conditionalFormatting sqref="AG24">
    <cfRule type="cellIs" dxfId="22" priority="26" operator="notEqual">
      <formula>0</formula>
    </cfRule>
  </conditionalFormatting>
  <conditionalFormatting sqref="AG43 AG35 AG29:AG30">
    <cfRule type="cellIs" dxfId="21" priority="28" operator="notEqual">
      <formula>0</formula>
    </cfRule>
  </conditionalFormatting>
  <conditionalFormatting sqref="Y28 Y36:Y42 Y44:Y64">
    <cfRule type="cellIs" dxfId="20" priority="21" operator="notEqual">
      <formula>0</formula>
    </cfRule>
  </conditionalFormatting>
  <conditionalFormatting sqref="Y29:Y35 Y43">
    <cfRule type="cellIs" dxfId="19" priority="22" operator="notEqual">
      <formula>0</formula>
    </cfRule>
  </conditionalFormatting>
  <conditionalFormatting sqref="U25:U28 U36:U42 U44:U64">
    <cfRule type="cellIs" dxfId="18" priority="18" operator="notEqual">
      <formula>0</formula>
    </cfRule>
  </conditionalFormatting>
  <conditionalFormatting sqref="U24">
    <cfRule type="cellIs" dxfId="17" priority="17" operator="notEqual">
      <formula>0</formula>
    </cfRule>
  </conditionalFormatting>
  <conditionalFormatting sqref="U29:U35 U43">
    <cfRule type="cellIs" dxfId="16" priority="19" operator="notEqual">
      <formula>0</formula>
    </cfRule>
  </conditionalFormatting>
  <conditionalFormatting sqref="Q25:Q64">
    <cfRule type="cellIs" dxfId="15" priority="16" operator="notEqual">
      <formula>0</formula>
    </cfRule>
  </conditionalFormatting>
  <conditionalFormatting sqref="Q24">
    <cfRule type="cellIs" dxfId="14" priority="15" operator="notEqual">
      <formula>0</formula>
    </cfRule>
  </conditionalFormatting>
  <conditionalFormatting sqref="M25:M64">
    <cfRule type="cellIs" dxfId="13" priority="14" operator="notEqual">
      <formula>0</formula>
    </cfRule>
  </conditionalFormatting>
  <conditionalFormatting sqref="M24">
    <cfRule type="cellIs" dxfId="12" priority="13" operator="notEqual">
      <formula>0</formula>
    </cfRule>
  </conditionalFormatting>
  <conditionalFormatting sqref="I25:I29">
    <cfRule type="cellIs" dxfId="11" priority="12" operator="notEqual">
      <formula>0</formula>
    </cfRule>
  </conditionalFormatting>
  <conditionalFormatting sqref="I24">
    <cfRule type="cellIs" dxfId="10" priority="11" operator="notEqual">
      <formula>0</formula>
    </cfRule>
  </conditionalFormatting>
  <conditionalFormatting sqref="BZ25:CB64">
    <cfRule type="cellIs" dxfId="9" priority="10" operator="notEqual">
      <formula>0</formula>
    </cfRule>
  </conditionalFormatting>
  <conditionalFormatting sqref="BZ24:CB24">
    <cfRule type="cellIs" dxfId="8" priority="9" operator="notEqual">
      <formula>0</formula>
    </cfRule>
  </conditionalFormatting>
  <conditionalFormatting sqref="BY25:BY64">
    <cfRule type="cellIs" dxfId="7" priority="8" operator="notEqual">
      <formula>0</formula>
    </cfRule>
  </conditionalFormatting>
  <conditionalFormatting sqref="BY24">
    <cfRule type="cellIs" dxfId="6" priority="7" operator="notEqual">
      <formula>0</formula>
    </cfRule>
  </conditionalFormatting>
  <conditionalFormatting sqref="Y25:Y27">
    <cfRule type="cellIs" dxfId="5" priority="6" operator="notEqual">
      <formula>0</formula>
    </cfRule>
  </conditionalFormatting>
  <conditionalFormatting sqref="Y24">
    <cfRule type="cellIs" dxfId="4" priority="5" operator="notEqual">
      <formula>0</formula>
    </cfRule>
  </conditionalFormatting>
  <conditionalFormatting sqref="AC25:AC28 AC36:AC42 AC44:AC64">
    <cfRule type="cellIs" dxfId="3" priority="3" operator="notEqual">
      <formula>0</formula>
    </cfRule>
  </conditionalFormatting>
  <conditionalFormatting sqref="AC24">
    <cfRule type="cellIs" dxfId="2" priority="2" operator="notEqual">
      <formula>0</formula>
    </cfRule>
  </conditionalFormatting>
  <conditionalFormatting sqref="AC29:AC35 AC43">
    <cfRule type="cellIs" dxfId="1" priority="4" operator="notEqual">
      <formula>0</formula>
    </cfRule>
  </conditionalFormatting>
  <conditionalFormatting sqref="AE50">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16" max="63" man="1"/>
    <brk id="52"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P10" zoomScale="70" zoomScaleSheetLayoutView="70" workbookViewId="0">
      <selection activeCell="A7" sqref="A7:U7"/>
    </sheetView>
  </sheetViews>
  <sheetFormatPr defaultColWidth="9.140625" defaultRowHeight="15" x14ac:dyDescent="0.25"/>
  <cols>
    <col min="1" max="1" width="6.140625" style="19" customWidth="1"/>
    <col min="2" max="2" width="23.140625" style="19" customWidth="1"/>
    <col min="3" max="3" width="18.4257812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Q1" s="36"/>
    </row>
    <row r="2" spans="1:48" ht="18.75" x14ac:dyDescent="0.3">
      <c r="Q2" s="15"/>
    </row>
    <row r="3" spans="1:48" ht="18.75" x14ac:dyDescent="0.3">
      <c r="Q3" s="15"/>
    </row>
    <row r="4" spans="1:48" ht="18.75" x14ac:dyDescent="0.3">
      <c r="AV4" s="15"/>
    </row>
    <row r="5" spans="1:48" ht="18.75" customHeight="1" x14ac:dyDescent="0.25">
      <c r="A5" s="351" t="str">
        <f>'1. паспорт местоположение'!A5:C5</f>
        <v>Год раскрытия информации: 2022 год</v>
      </c>
      <c r="B5" s="351"/>
      <c r="C5" s="351"/>
      <c r="D5" s="351"/>
      <c r="E5" s="351"/>
      <c r="F5" s="351"/>
      <c r="G5" s="351"/>
      <c r="H5" s="351"/>
      <c r="I5" s="351"/>
      <c r="J5" s="351"/>
      <c r="K5" s="351"/>
      <c r="L5" s="351"/>
      <c r="M5" s="351"/>
      <c r="N5" s="351"/>
      <c r="O5" s="351"/>
      <c r="P5" s="351"/>
      <c r="Q5" s="351"/>
      <c r="R5" s="351"/>
      <c r="S5" s="351"/>
      <c r="T5" s="351"/>
      <c r="U5" s="351"/>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75" x14ac:dyDescent="0.3">
      <c r="AV6" s="15"/>
    </row>
    <row r="7" spans="1:48" ht="18.75" x14ac:dyDescent="0.25">
      <c r="A7" s="349" t="s">
        <v>10</v>
      </c>
      <c r="B7" s="349"/>
      <c r="C7" s="349"/>
      <c r="D7" s="349"/>
      <c r="E7" s="349"/>
      <c r="F7" s="349"/>
      <c r="G7" s="349"/>
      <c r="H7" s="349"/>
      <c r="I7" s="349"/>
      <c r="J7" s="349"/>
      <c r="K7" s="349"/>
      <c r="L7" s="349"/>
      <c r="M7" s="349"/>
      <c r="N7" s="349"/>
      <c r="O7" s="349"/>
      <c r="P7" s="349"/>
      <c r="Q7" s="349"/>
      <c r="R7" s="349"/>
      <c r="S7" s="349"/>
      <c r="T7" s="349"/>
      <c r="U7" s="349"/>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44" t="str">
        <f>'1. паспорт местоположение'!A9:C9</f>
        <v xml:space="preserve">Акционерное общество "Калининградская генерирующая компания" </v>
      </c>
      <c r="B9" s="344"/>
      <c r="C9" s="344"/>
      <c r="D9" s="344"/>
      <c r="E9" s="344"/>
      <c r="F9" s="344"/>
      <c r="G9" s="344"/>
      <c r="H9" s="344"/>
      <c r="I9" s="344"/>
      <c r="J9" s="344"/>
      <c r="K9" s="344"/>
      <c r="L9" s="344"/>
      <c r="M9" s="344"/>
      <c r="N9" s="344"/>
      <c r="O9" s="344"/>
      <c r="P9" s="344"/>
      <c r="Q9" s="344"/>
      <c r="R9" s="344"/>
      <c r="S9" s="344"/>
      <c r="T9" s="344"/>
      <c r="U9" s="344"/>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345" t="s">
        <v>9</v>
      </c>
      <c r="B10" s="345"/>
      <c r="C10" s="345"/>
      <c r="D10" s="345"/>
      <c r="E10" s="345"/>
      <c r="F10" s="345"/>
      <c r="G10" s="345"/>
      <c r="H10" s="345"/>
      <c r="I10" s="345"/>
      <c r="J10" s="345"/>
      <c r="K10" s="345"/>
      <c r="L10" s="345"/>
      <c r="M10" s="345"/>
      <c r="N10" s="345"/>
      <c r="O10" s="345"/>
      <c r="P10" s="345"/>
      <c r="Q10" s="345"/>
      <c r="R10" s="345"/>
      <c r="S10" s="345"/>
      <c r="T10" s="345"/>
      <c r="U10" s="345"/>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44" t="str">
        <f>'1. паспорт местоположение'!A12:C12</f>
        <v>L_KGK_02</v>
      </c>
      <c r="B12" s="344"/>
      <c r="C12" s="344"/>
      <c r="D12" s="344"/>
      <c r="E12" s="344"/>
      <c r="F12" s="344"/>
      <c r="G12" s="344"/>
      <c r="H12" s="344"/>
      <c r="I12" s="344"/>
      <c r="J12" s="344"/>
      <c r="K12" s="344"/>
      <c r="L12" s="344"/>
      <c r="M12" s="344"/>
      <c r="N12" s="344"/>
      <c r="O12" s="344"/>
      <c r="P12" s="344"/>
      <c r="Q12" s="344"/>
      <c r="R12" s="344"/>
      <c r="S12" s="344"/>
      <c r="T12" s="344"/>
      <c r="U12" s="344"/>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345" t="s">
        <v>8</v>
      </c>
      <c r="B13" s="345"/>
      <c r="C13" s="345"/>
      <c r="D13" s="345"/>
      <c r="E13" s="345"/>
      <c r="F13" s="345"/>
      <c r="G13" s="345"/>
      <c r="H13" s="345"/>
      <c r="I13" s="345"/>
      <c r="J13" s="345"/>
      <c r="K13" s="345"/>
      <c r="L13" s="345"/>
      <c r="M13" s="345"/>
      <c r="N13" s="345"/>
      <c r="O13" s="345"/>
      <c r="P13" s="345"/>
      <c r="Q13" s="345"/>
      <c r="R13" s="345"/>
      <c r="S13" s="345"/>
      <c r="T13" s="345"/>
      <c r="U13" s="345"/>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44" t="str">
        <f>'1. паспорт местоположение'!A15</f>
        <v>Комплекс технических средств безопасности (РТСЮ)</v>
      </c>
      <c r="B15" s="344"/>
      <c r="C15" s="344"/>
      <c r="D15" s="344"/>
      <c r="E15" s="344"/>
      <c r="F15" s="344"/>
      <c r="G15" s="344"/>
      <c r="H15" s="344"/>
      <c r="I15" s="344"/>
      <c r="J15" s="344"/>
      <c r="K15" s="344"/>
      <c r="L15" s="344"/>
      <c r="M15" s="344"/>
      <c r="N15" s="344"/>
      <c r="O15" s="344"/>
      <c r="P15" s="344"/>
      <c r="Q15" s="344"/>
      <c r="R15" s="344"/>
      <c r="S15" s="344"/>
      <c r="T15" s="344"/>
      <c r="U15" s="344"/>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34" t="s">
        <v>518</v>
      </c>
      <c r="B21" s="434"/>
      <c r="C21" s="434"/>
      <c r="D21" s="434"/>
      <c r="E21" s="434"/>
      <c r="F21" s="434"/>
      <c r="G21" s="434"/>
      <c r="H21" s="434"/>
      <c r="I21" s="434"/>
      <c r="J21" s="434"/>
      <c r="K21" s="434"/>
      <c r="L21" s="434"/>
      <c r="M21" s="434"/>
      <c r="N21" s="434"/>
      <c r="O21" s="434"/>
      <c r="P21" s="434"/>
      <c r="Q21" s="434"/>
      <c r="R21" s="434"/>
      <c r="S21" s="434"/>
      <c r="T21" s="434"/>
      <c r="U21" s="434"/>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row>
    <row r="22" spans="1:48" s="24" customFormat="1" ht="58.5" customHeight="1" x14ac:dyDescent="0.25">
      <c r="A22" s="435" t="s">
        <v>53</v>
      </c>
      <c r="B22" s="438" t="s">
        <v>25</v>
      </c>
      <c r="C22" s="435" t="s">
        <v>52</v>
      </c>
      <c r="D22" s="435" t="s">
        <v>51</v>
      </c>
      <c r="E22" s="441" t="s">
        <v>528</v>
      </c>
      <c r="F22" s="442"/>
      <c r="G22" s="442"/>
      <c r="H22" s="442"/>
      <c r="I22" s="442"/>
      <c r="J22" s="442"/>
      <c r="K22" s="442"/>
      <c r="L22" s="443"/>
      <c r="M22" s="435" t="s">
        <v>50</v>
      </c>
      <c r="N22" s="435" t="s">
        <v>49</v>
      </c>
      <c r="O22" s="435" t="s">
        <v>48</v>
      </c>
      <c r="P22" s="444" t="s">
        <v>264</v>
      </c>
      <c r="Q22" s="444" t="s">
        <v>47</v>
      </c>
      <c r="R22" s="444" t="s">
        <v>46</v>
      </c>
      <c r="S22" s="444" t="s">
        <v>45</v>
      </c>
      <c r="T22" s="444"/>
      <c r="U22" s="445" t="s">
        <v>44</v>
      </c>
      <c r="V22" s="445" t="s">
        <v>43</v>
      </c>
      <c r="W22" s="444" t="s">
        <v>42</v>
      </c>
      <c r="X22" s="444" t="s">
        <v>41</v>
      </c>
      <c r="Y22" s="444" t="s">
        <v>40</v>
      </c>
      <c r="Z22" s="458" t="s">
        <v>39</v>
      </c>
      <c r="AA22" s="444" t="s">
        <v>38</v>
      </c>
      <c r="AB22" s="444" t="s">
        <v>37</v>
      </c>
      <c r="AC22" s="444" t="s">
        <v>36</v>
      </c>
      <c r="AD22" s="444" t="s">
        <v>35</v>
      </c>
      <c r="AE22" s="444" t="s">
        <v>34</v>
      </c>
      <c r="AF22" s="444" t="s">
        <v>33</v>
      </c>
      <c r="AG22" s="444"/>
      <c r="AH22" s="444"/>
      <c r="AI22" s="444"/>
      <c r="AJ22" s="444"/>
      <c r="AK22" s="444"/>
      <c r="AL22" s="444" t="s">
        <v>32</v>
      </c>
      <c r="AM22" s="444"/>
      <c r="AN22" s="444"/>
      <c r="AO22" s="444"/>
      <c r="AP22" s="444" t="s">
        <v>31</v>
      </c>
      <c r="AQ22" s="444"/>
      <c r="AR22" s="444" t="s">
        <v>30</v>
      </c>
      <c r="AS22" s="444" t="s">
        <v>29</v>
      </c>
      <c r="AT22" s="444" t="s">
        <v>28</v>
      </c>
      <c r="AU22" s="444" t="s">
        <v>27</v>
      </c>
      <c r="AV22" s="452" t="s">
        <v>26</v>
      </c>
    </row>
    <row r="23" spans="1:48" s="24" customFormat="1" ht="64.5" customHeight="1" x14ac:dyDescent="0.25">
      <c r="A23" s="436"/>
      <c r="B23" s="439"/>
      <c r="C23" s="436"/>
      <c r="D23" s="436"/>
      <c r="E23" s="454" t="s">
        <v>24</v>
      </c>
      <c r="F23" s="448" t="s">
        <v>135</v>
      </c>
      <c r="G23" s="448" t="s">
        <v>134</v>
      </c>
      <c r="H23" s="448" t="s">
        <v>133</v>
      </c>
      <c r="I23" s="456" t="s">
        <v>438</v>
      </c>
      <c r="J23" s="456" t="s">
        <v>439</v>
      </c>
      <c r="K23" s="456" t="s">
        <v>440</v>
      </c>
      <c r="L23" s="448" t="s">
        <v>81</v>
      </c>
      <c r="M23" s="436"/>
      <c r="N23" s="436"/>
      <c r="O23" s="436"/>
      <c r="P23" s="444"/>
      <c r="Q23" s="444"/>
      <c r="R23" s="444"/>
      <c r="S23" s="446" t="s">
        <v>3</v>
      </c>
      <c r="T23" s="446" t="s">
        <v>12</v>
      </c>
      <c r="U23" s="445"/>
      <c r="V23" s="445"/>
      <c r="W23" s="444"/>
      <c r="X23" s="444"/>
      <c r="Y23" s="444"/>
      <c r="Z23" s="444"/>
      <c r="AA23" s="444"/>
      <c r="AB23" s="444"/>
      <c r="AC23" s="444"/>
      <c r="AD23" s="444"/>
      <c r="AE23" s="444"/>
      <c r="AF23" s="444" t="s">
        <v>23</v>
      </c>
      <c r="AG23" s="444"/>
      <c r="AH23" s="444" t="s">
        <v>22</v>
      </c>
      <c r="AI23" s="444"/>
      <c r="AJ23" s="435" t="s">
        <v>21</v>
      </c>
      <c r="AK23" s="435" t="s">
        <v>20</v>
      </c>
      <c r="AL23" s="435" t="s">
        <v>19</v>
      </c>
      <c r="AM23" s="435" t="s">
        <v>18</v>
      </c>
      <c r="AN23" s="435" t="s">
        <v>17</v>
      </c>
      <c r="AO23" s="435" t="s">
        <v>16</v>
      </c>
      <c r="AP23" s="435" t="s">
        <v>15</v>
      </c>
      <c r="AQ23" s="450" t="s">
        <v>12</v>
      </c>
      <c r="AR23" s="444"/>
      <c r="AS23" s="444"/>
      <c r="AT23" s="444"/>
      <c r="AU23" s="444"/>
      <c r="AV23" s="453"/>
    </row>
    <row r="24" spans="1:48" s="24" customFormat="1" ht="96.75" customHeight="1" x14ac:dyDescent="0.25">
      <c r="A24" s="437"/>
      <c r="B24" s="440"/>
      <c r="C24" s="437"/>
      <c r="D24" s="437"/>
      <c r="E24" s="455"/>
      <c r="F24" s="449"/>
      <c r="G24" s="449"/>
      <c r="H24" s="449"/>
      <c r="I24" s="457"/>
      <c r="J24" s="457"/>
      <c r="K24" s="457"/>
      <c r="L24" s="449"/>
      <c r="M24" s="437"/>
      <c r="N24" s="437"/>
      <c r="O24" s="437"/>
      <c r="P24" s="444"/>
      <c r="Q24" s="444"/>
      <c r="R24" s="444"/>
      <c r="S24" s="447"/>
      <c r="T24" s="447"/>
      <c r="U24" s="445"/>
      <c r="V24" s="445"/>
      <c r="W24" s="444"/>
      <c r="X24" s="444"/>
      <c r="Y24" s="444"/>
      <c r="Z24" s="444"/>
      <c r="AA24" s="444"/>
      <c r="AB24" s="444"/>
      <c r="AC24" s="444"/>
      <c r="AD24" s="444"/>
      <c r="AE24" s="444"/>
      <c r="AF24" s="141" t="s">
        <v>14</v>
      </c>
      <c r="AG24" s="141" t="s">
        <v>13</v>
      </c>
      <c r="AH24" s="142" t="s">
        <v>3</v>
      </c>
      <c r="AI24" s="142" t="s">
        <v>12</v>
      </c>
      <c r="AJ24" s="437"/>
      <c r="AK24" s="437"/>
      <c r="AL24" s="437"/>
      <c r="AM24" s="437"/>
      <c r="AN24" s="437"/>
      <c r="AO24" s="437"/>
      <c r="AP24" s="437"/>
      <c r="AQ24" s="451"/>
      <c r="AR24" s="444"/>
      <c r="AS24" s="444"/>
      <c r="AT24" s="444"/>
      <c r="AU24" s="444"/>
      <c r="AV24" s="453"/>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c r="B26" s="21" t="s">
        <v>552</v>
      </c>
      <c r="C26" s="21" t="s">
        <v>552</v>
      </c>
      <c r="D26" s="21" t="s">
        <v>552</v>
      </c>
      <c r="E26" s="21" t="s">
        <v>552</v>
      </c>
      <c r="F26" s="21" t="s">
        <v>552</v>
      </c>
      <c r="G26" s="21" t="s">
        <v>552</v>
      </c>
      <c r="H26" s="21" t="s">
        <v>552</v>
      </c>
      <c r="I26" s="21" t="s">
        <v>552</v>
      </c>
      <c r="J26" s="21" t="s">
        <v>552</v>
      </c>
      <c r="K26" s="21" t="s">
        <v>552</v>
      </c>
      <c r="L26" s="21" t="s">
        <v>552</v>
      </c>
      <c r="M26" s="21" t="s">
        <v>552</v>
      </c>
      <c r="N26" s="21" t="s">
        <v>552</v>
      </c>
      <c r="O26" s="21" t="s">
        <v>552</v>
      </c>
      <c r="P26" s="21" t="s">
        <v>552</v>
      </c>
      <c r="Q26" s="21" t="s">
        <v>552</v>
      </c>
      <c r="R26" s="21" t="s">
        <v>552</v>
      </c>
      <c r="S26" s="21" t="s">
        <v>552</v>
      </c>
      <c r="T26" s="21" t="s">
        <v>552</v>
      </c>
      <c r="U26" s="21" t="s">
        <v>552</v>
      </c>
      <c r="V26" s="21" t="s">
        <v>552</v>
      </c>
      <c r="W26" s="21" t="s">
        <v>552</v>
      </c>
      <c r="X26" s="21" t="s">
        <v>552</v>
      </c>
      <c r="Y26" s="21" t="s">
        <v>552</v>
      </c>
      <c r="Z26" s="21" t="s">
        <v>552</v>
      </c>
      <c r="AA26" s="21" t="s">
        <v>552</v>
      </c>
      <c r="AB26" s="21" t="s">
        <v>552</v>
      </c>
      <c r="AC26" s="21" t="s">
        <v>552</v>
      </c>
      <c r="AD26" s="21" t="s">
        <v>552</v>
      </c>
      <c r="AE26" s="21" t="s">
        <v>552</v>
      </c>
      <c r="AF26" s="21" t="s">
        <v>552</v>
      </c>
      <c r="AG26" s="21" t="s">
        <v>552</v>
      </c>
      <c r="AH26" s="21" t="s">
        <v>552</v>
      </c>
      <c r="AI26" s="21" t="s">
        <v>552</v>
      </c>
      <c r="AJ26" s="21" t="s">
        <v>552</v>
      </c>
      <c r="AK26" s="21" t="s">
        <v>552</v>
      </c>
      <c r="AL26" s="21" t="s">
        <v>552</v>
      </c>
      <c r="AM26" s="21" t="s">
        <v>552</v>
      </c>
      <c r="AN26" s="21" t="s">
        <v>552</v>
      </c>
      <c r="AO26" s="21" t="s">
        <v>552</v>
      </c>
      <c r="AP26" s="21" t="s">
        <v>552</v>
      </c>
      <c r="AQ26" s="21" t="s">
        <v>552</v>
      </c>
      <c r="AR26" s="21" t="s">
        <v>552</v>
      </c>
      <c r="AS26" s="21" t="s">
        <v>552</v>
      </c>
      <c r="AT26" s="21" t="s">
        <v>552</v>
      </c>
      <c r="AU26" s="21" t="s">
        <v>552</v>
      </c>
      <c r="AV26" s="21" t="s">
        <v>552</v>
      </c>
    </row>
  </sheetData>
  <customSheetViews>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4"/>
    </customSheetView>
  </customSheetViews>
  <mergeCells count="60">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s>
  <printOptions horizontalCentered="1"/>
  <pageMargins left="0.25" right="0.25" top="0.75" bottom="0.75" header="0.3" footer="0.3"/>
  <pageSetup paperSize="8" scale="77"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91" zoomScale="90" zoomScaleNormal="90" zoomScaleSheetLayoutView="90" workbookViewId="0">
      <selection activeCell="E113" sqref="E113"/>
    </sheetView>
  </sheetViews>
  <sheetFormatPr defaultRowHeight="15.75" x14ac:dyDescent="0.25"/>
  <cols>
    <col min="1" max="2" width="66.140625" style="112" customWidth="1"/>
    <col min="3" max="3" width="9.140625"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6"/>
    </row>
    <row r="2" spans="1:8" ht="18.75" x14ac:dyDescent="0.3">
      <c r="B2" s="15"/>
    </row>
    <row r="3" spans="1:8" ht="18.75" x14ac:dyDescent="0.3">
      <c r="B3" s="15"/>
    </row>
    <row r="4" spans="1:8" x14ac:dyDescent="0.25">
      <c r="B4" s="39"/>
    </row>
    <row r="5" spans="1:8" ht="18.75" x14ac:dyDescent="0.3">
      <c r="A5" s="465" t="str">
        <f>'1. паспорт местоположение'!A5:C5</f>
        <v>Год раскрытия информации: 2022 год</v>
      </c>
      <c r="B5" s="465"/>
      <c r="C5" s="72"/>
      <c r="D5" s="72"/>
      <c r="E5" s="72"/>
      <c r="F5" s="72"/>
      <c r="G5" s="72"/>
      <c r="H5" s="72"/>
    </row>
    <row r="6" spans="1:8" ht="18.75" x14ac:dyDescent="0.3">
      <c r="A6" s="163"/>
      <c r="B6" s="163"/>
      <c r="C6" s="163"/>
      <c r="D6" s="163"/>
      <c r="E6" s="163"/>
      <c r="F6" s="163"/>
      <c r="G6" s="163"/>
      <c r="H6" s="163"/>
    </row>
    <row r="7" spans="1:8" ht="18.75" x14ac:dyDescent="0.25">
      <c r="A7" s="349" t="s">
        <v>10</v>
      </c>
      <c r="B7" s="349"/>
      <c r="C7" s="147"/>
      <c r="D7" s="147"/>
      <c r="E7" s="147"/>
      <c r="F7" s="147"/>
      <c r="G7" s="147"/>
      <c r="H7" s="147"/>
    </row>
    <row r="8" spans="1:8" ht="18.75" x14ac:dyDescent="0.25">
      <c r="A8" s="147"/>
      <c r="B8" s="147"/>
      <c r="C8" s="147"/>
      <c r="D8" s="147"/>
      <c r="E8" s="147"/>
      <c r="F8" s="147"/>
      <c r="G8" s="147"/>
      <c r="H8" s="147"/>
    </row>
    <row r="9" spans="1:8" x14ac:dyDescent="0.25">
      <c r="A9" s="466" t="str">
        <f>'1. паспорт местоположение'!A9:C9</f>
        <v xml:space="preserve">Акционерное общество "Калининградская генерирующая компания" </v>
      </c>
      <c r="B9" s="466"/>
      <c r="C9" s="162"/>
      <c r="D9" s="162"/>
      <c r="E9" s="162"/>
      <c r="F9" s="162"/>
      <c r="G9" s="162"/>
      <c r="H9" s="162"/>
    </row>
    <row r="10" spans="1:8" x14ac:dyDescent="0.25">
      <c r="A10" s="345" t="s">
        <v>9</v>
      </c>
      <c r="B10" s="345"/>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466" t="str">
        <f>'1. паспорт местоположение'!A12:C12</f>
        <v>L_KGK_02</v>
      </c>
      <c r="B12" s="466"/>
      <c r="C12" s="162"/>
      <c r="D12" s="162"/>
      <c r="E12" s="162"/>
      <c r="F12" s="162"/>
      <c r="G12" s="162"/>
      <c r="H12" s="162"/>
    </row>
    <row r="13" spans="1:8" x14ac:dyDescent="0.25">
      <c r="A13" s="345" t="s">
        <v>8</v>
      </c>
      <c r="B13" s="345"/>
      <c r="C13" s="149"/>
      <c r="D13" s="149"/>
      <c r="E13" s="149"/>
      <c r="F13" s="149"/>
      <c r="G13" s="149"/>
      <c r="H13" s="149"/>
    </row>
    <row r="14" spans="1:8" ht="18.75" x14ac:dyDescent="0.25">
      <c r="A14" s="11"/>
      <c r="B14" s="11"/>
      <c r="C14" s="11"/>
      <c r="D14" s="11"/>
      <c r="E14" s="11"/>
      <c r="F14" s="11"/>
      <c r="G14" s="11"/>
      <c r="H14" s="11"/>
    </row>
    <row r="15" spans="1:8" ht="39" customHeight="1" x14ac:dyDescent="0.25">
      <c r="A15" s="459" t="str">
        <f>'1. паспорт местоположение'!A15:C15</f>
        <v>Комплекс технических средств безопасности (РТСЮ)</v>
      </c>
      <c r="B15" s="459"/>
      <c r="C15" s="162"/>
      <c r="D15" s="162"/>
      <c r="E15" s="162"/>
      <c r="F15" s="162"/>
      <c r="G15" s="162"/>
      <c r="H15" s="162"/>
    </row>
    <row r="16" spans="1:8" x14ac:dyDescent="0.25">
      <c r="A16" s="345" t="s">
        <v>7</v>
      </c>
      <c r="B16" s="345"/>
      <c r="C16" s="149"/>
      <c r="D16" s="149"/>
      <c r="E16" s="149"/>
      <c r="F16" s="149"/>
      <c r="G16" s="149"/>
      <c r="H16" s="149"/>
    </row>
    <row r="17" spans="1:2" x14ac:dyDescent="0.25">
      <c r="B17" s="114"/>
    </row>
    <row r="18" spans="1:2" ht="33.75" customHeight="1" x14ac:dyDescent="0.25">
      <c r="A18" s="460" t="s">
        <v>519</v>
      </c>
      <c r="B18" s="461"/>
    </row>
    <row r="19" spans="1:2" x14ac:dyDescent="0.25">
      <c r="B19" s="39"/>
    </row>
    <row r="20" spans="1:2" ht="16.5" thickBot="1" x14ac:dyDescent="0.3">
      <c r="B20" s="115"/>
    </row>
    <row r="21" spans="1:2" ht="55.5" customHeight="1" thickBot="1" x14ac:dyDescent="0.3">
      <c r="A21" s="116" t="s">
        <v>386</v>
      </c>
      <c r="B21" s="117" t="str">
        <f>A15</f>
        <v>Комплекс технических средств безопасности (РТСЮ)</v>
      </c>
    </row>
    <row r="22" spans="1:2" ht="16.5" thickBot="1" x14ac:dyDescent="0.3">
      <c r="A22" s="116" t="s">
        <v>387</v>
      </c>
      <c r="B22" s="117" t="str">
        <f>'1. паспорт местоположение'!C27</f>
        <v>Муниципальное образование "г. Калининград"</v>
      </c>
    </row>
    <row r="23" spans="1:2" ht="16.5" thickBot="1" x14ac:dyDescent="0.3">
      <c r="A23" s="116" t="s">
        <v>352</v>
      </c>
      <c r="B23" s="223" t="s">
        <v>556</v>
      </c>
    </row>
    <row r="24" spans="1:2" ht="16.5" thickBot="1" x14ac:dyDescent="0.3">
      <c r="A24" s="116" t="s">
        <v>557</v>
      </c>
      <c r="B24" s="206" t="s">
        <v>552</v>
      </c>
    </row>
    <row r="25" spans="1:2" ht="16.5" thickBot="1" x14ac:dyDescent="0.3">
      <c r="A25" s="118" t="s">
        <v>388</v>
      </c>
      <c r="B25" s="117">
        <v>2023</v>
      </c>
    </row>
    <row r="26" spans="1:2" ht="16.5" thickBot="1" x14ac:dyDescent="0.3">
      <c r="A26" s="119" t="s">
        <v>389</v>
      </c>
      <c r="B26" s="120" t="s">
        <v>553</v>
      </c>
    </row>
    <row r="27" spans="1:2" ht="29.25" thickBot="1" x14ac:dyDescent="0.3">
      <c r="A27" s="127" t="s">
        <v>594</v>
      </c>
      <c r="B27" s="280">
        <v>49.817155</v>
      </c>
    </row>
    <row r="28" spans="1:2" ht="16.5" thickBot="1" x14ac:dyDescent="0.3">
      <c r="A28" s="122" t="s">
        <v>390</v>
      </c>
      <c r="B28" s="122" t="s">
        <v>554</v>
      </c>
    </row>
    <row r="29" spans="1:2" ht="29.25" thickBot="1" x14ac:dyDescent="0.3">
      <c r="A29" s="128" t="s">
        <v>391</v>
      </c>
      <c r="B29" s="122"/>
    </row>
    <row r="30" spans="1:2" ht="29.25" thickBot="1" x14ac:dyDescent="0.3">
      <c r="A30" s="128" t="s">
        <v>392</v>
      </c>
      <c r="B30" s="164">
        <f>B32+B41+B58</f>
        <v>0</v>
      </c>
    </row>
    <row r="31" spans="1:2" ht="16.5" thickBot="1" x14ac:dyDescent="0.3">
      <c r="A31" s="122" t="s">
        <v>393</v>
      </c>
      <c r="B31" s="164"/>
    </row>
    <row r="32" spans="1:2" ht="29.25" thickBot="1" x14ac:dyDescent="0.3">
      <c r="A32" s="128" t="s">
        <v>394</v>
      </c>
      <c r="B32" s="164">
        <f>B33+B37</f>
        <v>0</v>
      </c>
    </row>
    <row r="33" spans="1:3" s="167" customFormat="1" ht="16.5" thickBot="1" x14ac:dyDescent="0.3">
      <c r="A33" s="165" t="s">
        <v>395</v>
      </c>
      <c r="B33" s="164"/>
    </row>
    <row r="34" spans="1:3" ht="16.5" thickBot="1" x14ac:dyDescent="0.3">
      <c r="A34" s="122" t="s">
        <v>396</v>
      </c>
      <c r="B34" s="168">
        <f>B33/$B$27</f>
        <v>0</v>
      </c>
    </row>
    <row r="35" spans="1:3" ht="16.5" thickBot="1" x14ac:dyDescent="0.3">
      <c r="A35" s="122" t="s">
        <v>397</v>
      </c>
      <c r="B35" s="164"/>
      <c r="C35" s="113">
        <v>1</v>
      </c>
    </row>
    <row r="36" spans="1:3" ht="16.5" thickBot="1" x14ac:dyDescent="0.3">
      <c r="A36" s="122" t="s">
        <v>398</v>
      </c>
      <c r="B36" s="164"/>
      <c r="C36" s="113">
        <v>2</v>
      </c>
    </row>
    <row r="37" spans="1:3" s="167" customFormat="1" ht="16.5" thickBot="1" x14ac:dyDescent="0.3">
      <c r="A37" s="165" t="s">
        <v>395</v>
      </c>
      <c r="B37" s="164"/>
    </row>
    <row r="38" spans="1:3" ht="16.5" thickBot="1" x14ac:dyDescent="0.3">
      <c r="A38" s="122" t="s">
        <v>396</v>
      </c>
      <c r="B38" s="168">
        <f>B37/$B$27</f>
        <v>0</v>
      </c>
    </row>
    <row r="39" spans="1:3" ht="16.5" thickBot="1" x14ac:dyDescent="0.3">
      <c r="A39" s="122" t="s">
        <v>397</v>
      </c>
      <c r="B39" s="164"/>
      <c r="C39" s="113">
        <v>1</v>
      </c>
    </row>
    <row r="40" spans="1:3" ht="16.5" thickBot="1" x14ac:dyDescent="0.3">
      <c r="A40" s="122" t="s">
        <v>398</v>
      </c>
      <c r="B40" s="164"/>
      <c r="C40" s="113">
        <v>2</v>
      </c>
    </row>
    <row r="41" spans="1:3" ht="29.25" thickBot="1" x14ac:dyDescent="0.3">
      <c r="A41" s="128" t="s">
        <v>399</v>
      </c>
      <c r="B41" s="164">
        <f>B42+B46+B50+B54</f>
        <v>0</v>
      </c>
    </row>
    <row r="42" spans="1:3" s="167" customFormat="1" ht="16.5" thickBot="1" x14ac:dyDescent="0.3">
      <c r="A42" s="165" t="s">
        <v>395</v>
      </c>
      <c r="B42" s="164"/>
    </row>
    <row r="43" spans="1:3" ht="16.5" thickBot="1" x14ac:dyDescent="0.3">
      <c r="A43" s="122" t="s">
        <v>396</v>
      </c>
      <c r="B43" s="168">
        <f>B42/$B$27</f>
        <v>0</v>
      </c>
    </row>
    <row r="44" spans="1:3" ht="16.5" thickBot="1" x14ac:dyDescent="0.3">
      <c r="A44" s="122" t="s">
        <v>397</v>
      </c>
      <c r="B44" s="164"/>
      <c r="C44" s="113">
        <v>1</v>
      </c>
    </row>
    <row r="45" spans="1:3" ht="16.5" thickBot="1" x14ac:dyDescent="0.3">
      <c r="A45" s="122" t="s">
        <v>398</v>
      </c>
      <c r="B45" s="164"/>
      <c r="C45" s="113">
        <v>2</v>
      </c>
    </row>
    <row r="46" spans="1:3" s="167" customFormat="1" ht="16.5" thickBot="1" x14ac:dyDescent="0.3">
      <c r="A46" s="165" t="s">
        <v>395</v>
      </c>
      <c r="B46" s="166"/>
    </row>
    <row r="47" spans="1:3" ht="16.5" thickBot="1" x14ac:dyDescent="0.3">
      <c r="A47" s="122" t="s">
        <v>396</v>
      </c>
      <c r="B47" s="168">
        <f>B46/$B$27</f>
        <v>0</v>
      </c>
    </row>
    <row r="48" spans="1:3" ht="16.5" thickBot="1" x14ac:dyDescent="0.3">
      <c r="A48" s="122" t="s">
        <v>397</v>
      </c>
      <c r="B48" s="164"/>
      <c r="C48" s="113">
        <v>1</v>
      </c>
    </row>
    <row r="49" spans="1:3" ht="16.5" thickBot="1" x14ac:dyDescent="0.3">
      <c r="A49" s="122" t="s">
        <v>398</v>
      </c>
      <c r="B49" s="164"/>
      <c r="C49" s="113">
        <v>2</v>
      </c>
    </row>
    <row r="50" spans="1:3" s="167" customFormat="1" ht="16.5" thickBot="1" x14ac:dyDescent="0.3">
      <c r="A50" s="165" t="s">
        <v>395</v>
      </c>
      <c r="B50" s="166"/>
    </row>
    <row r="51" spans="1:3" ht="16.5" thickBot="1" x14ac:dyDescent="0.3">
      <c r="A51" s="122" t="s">
        <v>396</v>
      </c>
      <c r="B51" s="168">
        <f>B50/$B$27</f>
        <v>0</v>
      </c>
    </row>
    <row r="52" spans="1:3" ht="16.5" thickBot="1" x14ac:dyDescent="0.3">
      <c r="A52" s="122" t="s">
        <v>397</v>
      </c>
      <c r="B52" s="164"/>
      <c r="C52" s="113">
        <v>1</v>
      </c>
    </row>
    <row r="53" spans="1:3" ht="16.5" thickBot="1" x14ac:dyDescent="0.3">
      <c r="A53" s="122" t="s">
        <v>398</v>
      </c>
      <c r="B53" s="164"/>
      <c r="C53" s="113">
        <v>2</v>
      </c>
    </row>
    <row r="54" spans="1:3" s="167" customFormat="1" ht="16.5" thickBot="1" x14ac:dyDescent="0.3">
      <c r="A54" s="165" t="s">
        <v>395</v>
      </c>
      <c r="B54" s="166"/>
    </row>
    <row r="55" spans="1:3" ht="16.5" thickBot="1" x14ac:dyDescent="0.3">
      <c r="A55" s="122" t="s">
        <v>396</v>
      </c>
      <c r="B55" s="168">
        <f>B54/$B$27</f>
        <v>0</v>
      </c>
    </row>
    <row r="56" spans="1:3" ht="16.5" thickBot="1" x14ac:dyDescent="0.3">
      <c r="A56" s="122" t="s">
        <v>397</v>
      </c>
      <c r="B56" s="164"/>
      <c r="C56" s="113">
        <v>1</v>
      </c>
    </row>
    <row r="57" spans="1:3" ht="16.5" thickBot="1" x14ac:dyDescent="0.3">
      <c r="A57" s="122" t="s">
        <v>398</v>
      </c>
      <c r="B57" s="164"/>
      <c r="C57" s="113">
        <v>2</v>
      </c>
    </row>
    <row r="58" spans="1:3" ht="29.25" thickBot="1" x14ac:dyDescent="0.3">
      <c r="A58" s="128" t="s">
        <v>400</v>
      </c>
      <c r="B58" s="164">
        <f>B59+B63+B67+B71</f>
        <v>0</v>
      </c>
    </row>
    <row r="59" spans="1:3" s="167" customFormat="1" ht="16.5" thickBot="1" x14ac:dyDescent="0.3">
      <c r="A59" s="165" t="s">
        <v>395</v>
      </c>
      <c r="B59" s="166"/>
    </row>
    <row r="60" spans="1:3" ht="16.5" thickBot="1" x14ac:dyDescent="0.3">
      <c r="A60" s="122" t="s">
        <v>396</v>
      </c>
      <c r="B60" s="168">
        <f>B59/$B$27</f>
        <v>0</v>
      </c>
    </row>
    <row r="61" spans="1:3" ht="16.5" thickBot="1" x14ac:dyDescent="0.3">
      <c r="A61" s="122" t="s">
        <v>397</v>
      </c>
      <c r="B61" s="164"/>
      <c r="C61" s="113">
        <v>1</v>
      </c>
    </row>
    <row r="62" spans="1:3" ht="16.5" thickBot="1" x14ac:dyDescent="0.3">
      <c r="A62" s="122" t="s">
        <v>398</v>
      </c>
      <c r="B62" s="164"/>
      <c r="C62" s="113">
        <v>2</v>
      </c>
    </row>
    <row r="63" spans="1:3" s="167" customFormat="1" ht="16.5" thickBot="1" x14ac:dyDescent="0.3">
      <c r="A63" s="165" t="s">
        <v>395</v>
      </c>
      <c r="B63" s="166"/>
    </row>
    <row r="64" spans="1:3" ht="16.5" thickBot="1" x14ac:dyDescent="0.3">
      <c r="A64" s="122" t="s">
        <v>396</v>
      </c>
      <c r="B64" s="168">
        <f>B63/$B$27</f>
        <v>0</v>
      </c>
    </row>
    <row r="65" spans="1:3" ht="16.5" thickBot="1" x14ac:dyDescent="0.3">
      <c r="A65" s="122" t="s">
        <v>397</v>
      </c>
      <c r="B65" s="164"/>
      <c r="C65" s="113">
        <v>1</v>
      </c>
    </row>
    <row r="66" spans="1:3" ht="16.5" thickBot="1" x14ac:dyDescent="0.3">
      <c r="A66" s="122" t="s">
        <v>398</v>
      </c>
      <c r="B66" s="164"/>
      <c r="C66" s="113">
        <v>2</v>
      </c>
    </row>
    <row r="67" spans="1:3" s="167" customFormat="1" ht="16.5" thickBot="1" x14ac:dyDescent="0.3">
      <c r="A67" s="165" t="s">
        <v>395</v>
      </c>
      <c r="B67" s="166"/>
    </row>
    <row r="68" spans="1:3" ht="16.5" thickBot="1" x14ac:dyDescent="0.3">
      <c r="A68" s="122" t="s">
        <v>396</v>
      </c>
      <c r="B68" s="168">
        <f>B67/$B$27</f>
        <v>0</v>
      </c>
    </row>
    <row r="69" spans="1:3" ht="16.5" thickBot="1" x14ac:dyDescent="0.3">
      <c r="A69" s="122" t="s">
        <v>397</v>
      </c>
      <c r="B69" s="164"/>
      <c r="C69" s="113">
        <v>1</v>
      </c>
    </row>
    <row r="70" spans="1:3" ht="16.5" thickBot="1" x14ac:dyDescent="0.3">
      <c r="A70" s="122" t="s">
        <v>398</v>
      </c>
      <c r="B70" s="164"/>
      <c r="C70" s="113">
        <v>2</v>
      </c>
    </row>
    <row r="71" spans="1:3" s="167" customFormat="1" ht="16.5" thickBot="1" x14ac:dyDescent="0.3">
      <c r="A71" s="165" t="s">
        <v>395</v>
      </c>
      <c r="B71" s="166"/>
    </row>
    <row r="72" spans="1:3" ht="16.5" thickBot="1" x14ac:dyDescent="0.3">
      <c r="A72" s="122" t="s">
        <v>396</v>
      </c>
      <c r="B72" s="168">
        <f>B71/$B$27</f>
        <v>0</v>
      </c>
    </row>
    <row r="73" spans="1:3" ht="16.5" thickBot="1" x14ac:dyDescent="0.3">
      <c r="A73" s="122" t="s">
        <v>397</v>
      </c>
      <c r="B73" s="164"/>
      <c r="C73" s="113">
        <v>1</v>
      </c>
    </row>
    <row r="74" spans="1:3" ht="16.5" thickBot="1" x14ac:dyDescent="0.3">
      <c r="A74" s="122" t="s">
        <v>398</v>
      </c>
      <c r="B74" s="164"/>
      <c r="C74" s="113">
        <v>2</v>
      </c>
    </row>
    <row r="75" spans="1:3" ht="29.25" thickBot="1" x14ac:dyDescent="0.3">
      <c r="A75" s="121" t="s">
        <v>401</v>
      </c>
      <c r="B75" s="129"/>
    </row>
    <row r="76" spans="1:3" ht="16.5" thickBot="1" x14ac:dyDescent="0.3">
      <c r="A76" s="123" t="s">
        <v>393</v>
      </c>
      <c r="B76" s="129"/>
    </row>
    <row r="77" spans="1:3" ht="16.5" thickBot="1" x14ac:dyDescent="0.3">
      <c r="A77" s="123" t="s">
        <v>402</v>
      </c>
      <c r="B77" s="129"/>
    </row>
    <row r="78" spans="1:3" ht="16.5" thickBot="1" x14ac:dyDescent="0.3">
      <c r="A78" s="123" t="s">
        <v>403</v>
      </c>
      <c r="B78" s="129"/>
    </row>
    <row r="79" spans="1:3" ht="16.5" thickBot="1" x14ac:dyDescent="0.3">
      <c r="A79" s="123" t="s">
        <v>404</v>
      </c>
      <c r="B79" s="129"/>
    </row>
    <row r="80" spans="1:3" ht="16.5" thickBot="1" x14ac:dyDescent="0.3">
      <c r="A80" s="118" t="s">
        <v>405</v>
      </c>
      <c r="B80" s="169">
        <f>B81/$B$27</f>
        <v>0</v>
      </c>
    </row>
    <row r="81" spans="1:2" ht="16.5" thickBot="1" x14ac:dyDescent="0.3">
      <c r="A81" s="118" t="s">
        <v>406</v>
      </c>
      <c r="B81" s="170">
        <f xml:space="preserve"> SUMIF(C33:C74, 1,B33:B74)</f>
        <v>0</v>
      </c>
    </row>
    <row r="82" spans="1:2" ht="16.5" thickBot="1" x14ac:dyDescent="0.3">
      <c r="A82" s="118" t="s">
        <v>407</v>
      </c>
      <c r="B82" s="169">
        <f>B83/$B$27</f>
        <v>0</v>
      </c>
    </row>
    <row r="83" spans="1:2" ht="16.5" thickBot="1" x14ac:dyDescent="0.3">
      <c r="A83" s="119" t="s">
        <v>408</v>
      </c>
      <c r="B83" s="170">
        <f xml:space="preserve"> SUMIF(C35:C76, 2,B35:B76)</f>
        <v>0</v>
      </c>
    </row>
    <row r="84" spans="1:2" x14ac:dyDescent="0.25">
      <c r="A84" s="121" t="s">
        <v>409</v>
      </c>
      <c r="B84" s="462" t="s">
        <v>410</v>
      </c>
    </row>
    <row r="85" spans="1:2" x14ac:dyDescent="0.25">
      <c r="A85" s="125" t="s">
        <v>411</v>
      </c>
      <c r="B85" s="463"/>
    </row>
    <row r="86" spans="1:2" x14ac:dyDescent="0.25">
      <c r="A86" s="125" t="s">
        <v>412</v>
      </c>
      <c r="B86" s="463"/>
    </row>
    <row r="87" spans="1:2" x14ac:dyDescent="0.25">
      <c r="A87" s="125" t="s">
        <v>413</v>
      </c>
      <c r="B87" s="463"/>
    </row>
    <row r="88" spans="1:2" x14ac:dyDescent="0.25">
      <c r="A88" s="125" t="s">
        <v>414</v>
      </c>
      <c r="B88" s="463"/>
    </row>
    <row r="89" spans="1:2" ht="16.5" thickBot="1" x14ac:dyDescent="0.3">
      <c r="A89" s="126" t="s">
        <v>415</v>
      </c>
      <c r="B89" s="464"/>
    </row>
    <row r="90" spans="1:2" ht="30.75" thickBot="1" x14ac:dyDescent="0.3">
      <c r="A90" s="123" t="s">
        <v>416</v>
      </c>
      <c r="B90" s="124"/>
    </row>
    <row r="91" spans="1:2" ht="29.25" thickBot="1" x14ac:dyDescent="0.3">
      <c r="A91" s="118" t="s">
        <v>417</v>
      </c>
      <c r="B91" s="124"/>
    </row>
    <row r="92" spans="1:2" ht="16.5" thickBot="1" x14ac:dyDescent="0.3">
      <c r="A92" s="123" t="s">
        <v>393</v>
      </c>
      <c r="B92" s="131"/>
    </row>
    <row r="93" spans="1:2" ht="16.5" thickBot="1" x14ac:dyDescent="0.3">
      <c r="A93" s="123" t="s">
        <v>418</v>
      </c>
      <c r="B93" s="124"/>
    </row>
    <row r="94" spans="1:2" x14ac:dyDescent="0.25">
      <c r="A94" s="259" t="s">
        <v>419</v>
      </c>
      <c r="B94" s="260"/>
    </row>
    <row r="95" spans="1:2" ht="30.75" thickBot="1" x14ac:dyDescent="0.3">
      <c r="A95" s="258" t="s">
        <v>420</v>
      </c>
      <c r="B95" s="227" t="s">
        <v>421</v>
      </c>
    </row>
    <row r="96" spans="1:2" ht="16.5" thickBot="1" x14ac:dyDescent="0.3">
      <c r="A96" s="118" t="s">
        <v>422</v>
      </c>
      <c r="B96" s="130"/>
    </row>
    <row r="97" spans="1:2" ht="16.5" thickBot="1" x14ac:dyDescent="0.3">
      <c r="A97" s="125" t="s">
        <v>423</v>
      </c>
      <c r="B97" s="132"/>
    </row>
    <row r="98" spans="1:2" ht="16.5" thickBot="1" x14ac:dyDescent="0.3">
      <c r="A98" s="125" t="s">
        <v>424</v>
      </c>
      <c r="B98" s="132"/>
    </row>
    <row r="99" spans="1:2" ht="16.5" thickBot="1" x14ac:dyDescent="0.3">
      <c r="A99" s="125" t="s">
        <v>425</v>
      </c>
      <c r="B99" s="132"/>
    </row>
    <row r="100" spans="1:2" ht="45.75" thickBot="1" x14ac:dyDescent="0.3">
      <c r="A100" s="133" t="s">
        <v>426</v>
      </c>
      <c r="B100" s="131" t="s">
        <v>427</v>
      </c>
    </row>
    <row r="101" spans="1:2" ht="28.5" x14ac:dyDescent="0.25">
      <c r="A101" s="121" t="s">
        <v>428</v>
      </c>
      <c r="B101" s="462" t="s">
        <v>429</v>
      </c>
    </row>
    <row r="102" spans="1:2" x14ac:dyDescent="0.25">
      <c r="A102" s="125" t="s">
        <v>430</v>
      </c>
      <c r="B102" s="463"/>
    </row>
    <row r="103" spans="1:2" x14ac:dyDescent="0.25">
      <c r="A103" s="125" t="s">
        <v>431</v>
      </c>
      <c r="B103" s="463"/>
    </row>
    <row r="104" spans="1:2" x14ac:dyDescent="0.25">
      <c r="A104" s="125" t="s">
        <v>432</v>
      </c>
      <c r="B104" s="463"/>
    </row>
    <row r="105" spans="1:2" x14ac:dyDescent="0.25">
      <c r="A105" s="125" t="s">
        <v>433</v>
      </c>
      <c r="B105" s="463"/>
    </row>
    <row r="106" spans="1:2" ht="16.5" thickBot="1" x14ac:dyDescent="0.3">
      <c r="A106" s="134" t="s">
        <v>434</v>
      </c>
      <c r="B106" s="464"/>
    </row>
    <row r="109" spans="1:2" x14ac:dyDescent="0.25">
      <c r="A109" s="135"/>
      <c r="B109" s="136"/>
    </row>
    <row r="110" spans="1:2" x14ac:dyDescent="0.25">
      <c r="B110" s="137"/>
    </row>
    <row r="111" spans="1:2" x14ac:dyDescent="0.25">
      <c r="B111" s="138"/>
    </row>
  </sheetData>
  <customSheetViews>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4"/>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1" t="str">
        <f>'1. паспорт местоположение'!A5:C5</f>
        <v>Год раскрытия информации: 2022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49" t="s">
        <v>10</v>
      </c>
      <c r="B6" s="349"/>
      <c r="C6" s="349"/>
      <c r="D6" s="349"/>
      <c r="E6" s="349"/>
      <c r="F6" s="349"/>
      <c r="G6" s="349"/>
      <c r="H6" s="349"/>
      <c r="I6" s="349"/>
      <c r="J6" s="349"/>
      <c r="K6" s="349"/>
      <c r="L6" s="349"/>
      <c r="M6" s="349"/>
      <c r="N6" s="349"/>
      <c r="O6" s="349"/>
      <c r="P6" s="349"/>
      <c r="Q6" s="349"/>
      <c r="R6" s="349"/>
      <c r="S6" s="349"/>
      <c r="T6" s="13"/>
      <c r="U6" s="13"/>
      <c r="V6" s="13"/>
      <c r="W6" s="13"/>
      <c r="X6" s="13"/>
      <c r="Y6" s="13"/>
      <c r="Z6" s="13"/>
      <c r="AA6" s="13"/>
      <c r="AB6" s="13"/>
    </row>
    <row r="7" spans="1:28" s="12" customFormat="1" ht="18.75" x14ac:dyDescent="0.2">
      <c r="A7" s="349"/>
      <c r="B7" s="349"/>
      <c r="C7" s="349"/>
      <c r="D7" s="349"/>
      <c r="E7" s="349"/>
      <c r="F7" s="349"/>
      <c r="G7" s="349"/>
      <c r="H7" s="349"/>
      <c r="I7" s="349"/>
      <c r="J7" s="349"/>
      <c r="K7" s="349"/>
      <c r="L7" s="349"/>
      <c r="M7" s="349"/>
      <c r="N7" s="349"/>
      <c r="O7" s="349"/>
      <c r="P7" s="349"/>
      <c r="Q7" s="349"/>
      <c r="R7" s="349"/>
      <c r="S7" s="349"/>
      <c r="T7" s="13"/>
      <c r="U7" s="13"/>
      <c r="V7" s="13"/>
      <c r="W7" s="13"/>
      <c r="X7" s="13"/>
      <c r="Y7" s="13"/>
      <c r="Z7" s="13"/>
      <c r="AA7" s="13"/>
      <c r="AB7" s="13"/>
    </row>
    <row r="8" spans="1:28" s="12" customFormat="1" ht="18.75" x14ac:dyDescent="0.2">
      <c r="A8" s="344" t="str">
        <f>'1. паспорт местоположение'!A9:C9</f>
        <v xml:space="preserve">Акционерное общество "Калининградская генерирующая компания" </v>
      </c>
      <c r="B8" s="344"/>
      <c r="C8" s="344"/>
      <c r="D8" s="344"/>
      <c r="E8" s="344"/>
      <c r="F8" s="344"/>
      <c r="G8" s="344"/>
      <c r="H8" s="344"/>
      <c r="I8" s="344"/>
      <c r="J8" s="344"/>
      <c r="K8" s="344"/>
      <c r="L8" s="344"/>
      <c r="M8" s="344"/>
      <c r="N8" s="344"/>
      <c r="O8" s="344"/>
      <c r="P8" s="344"/>
      <c r="Q8" s="344"/>
      <c r="R8" s="344"/>
      <c r="S8" s="344"/>
      <c r="T8" s="13"/>
      <c r="U8" s="13"/>
      <c r="V8" s="13"/>
      <c r="W8" s="13"/>
      <c r="X8" s="13"/>
      <c r="Y8" s="13"/>
      <c r="Z8" s="13"/>
      <c r="AA8" s="13"/>
      <c r="AB8" s="13"/>
    </row>
    <row r="9" spans="1:28" s="12" customFormat="1" ht="18.75" x14ac:dyDescent="0.2">
      <c r="A9" s="345" t="s">
        <v>9</v>
      </c>
      <c r="B9" s="345"/>
      <c r="C9" s="345"/>
      <c r="D9" s="345"/>
      <c r="E9" s="345"/>
      <c r="F9" s="345"/>
      <c r="G9" s="345"/>
      <c r="H9" s="345"/>
      <c r="I9" s="345"/>
      <c r="J9" s="345"/>
      <c r="K9" s="345"/>
      <c r="L9" s="345"/>
      <c r="M9" s="345"/>
      <c r="N9" s="345"/>
      <c r="O9" s="345"/>
      <c r="P9" s="345"/>
      <c r="Q9" s="345"/>
      <c r="R9" s="345"/>
      <c r="S9" s="345"/>
      <c r="T9" s="13"/>
      <c r="U9" s="13"/>
      <c r="V9" s="13"/>
      <c r="W9" s="13"/>
      <c r="X9" s="13"/>
      <c r="Y9" s="13"/>
      <c r="Z9" s="13"/>
      <c r="AA9" s="13"/>
      <c r="AB9" s="13"/>
    </row>
    <row r="10" spans="1:28" s="12" customFormat="1" ht="18.75" x14ac:dyDescent="0.2">
      <c r="A10" s="349"/>
      <c r="B10" s="349"/>
      <c r="C10" s="349"/>
      <c r="D10" s="349"/>
      <c r="E10" s="349"/>
      <c r="F10" s="349"/>
      <c r="G10" s="349"/>
      <c r="H10" s="349"/>
      <c r="I10" s="349"/>
      <c r="J10" s="349"/>
      <c r="K10" s="349"/>
      <c r="L10" s="349"/>
      <c r="M10" s="349"/>
      <c r="N10" s="349"/>
      <c r="O10" s="349"/>
      <c r="P10" s="349"/>
      <c r="Q10" s="349"/>
      <c r="R10" s="349"/>
      <c r="S10" s="349"/>
      <c r="T10" s="13"/>
      <c r="U10" s="13"/>
      <c r="V10" s="13"/>
      <c r="W10" s="13"/>
      <c r="X10" s="13"/>
      <c r="Y10" s="13"/>
      <c r="Z10" s="13"/>
      <c r="AA10" s="13"/>
      <c r="AB10" s="13"/>
    </row>
    <row r="11" spans="1:28" s="12" customFormat="1" ht="18.75" x14ac:dyDescent="0.2">
      <c r="A11" s="344" t="str">
        <f>'1. паспорт местоположение'!A12:C12</f>
        <v>L_KGK_02</v>
      </c>
      <c r="B11" s="344"/>
      <c r="C11" s="344"/>
      <c r="D11" s="344"/>
      <c r="E11" s="344"/>
      <c r="F11" s="344"/>
      <c r="G11" s="344"/>
      <c r="H11" s="344"/>
      <c r="I11" s="344"/>
      <c r="J11" s="344"/>
      <c r="K11" s="344"/>
      <c r="L11" s="344"/>
      <c r="M11" s="344"/>
      <c r="N11" s="344"/>
      <c r="O11" s="344"/>
      <c r="P11" s="344"/>
      <c r="Q11" s="344"/>
      <c r="R11" s="344"/>
      <c r="S11" s="344"/>
      <c r="T11" s="13"/>
      <c r="U11" s="13"/>
      <c r="V11" s="13"/>
      <c r="W11" s="13"/>
      <c r="X11" s="13"/>
      <c r="Y11" s="13"/>
      <c r="Z11" s="13"/>
      <c r="AA11" s="13"/>
      <c r="AB11" s="13"/>
    </row>
    <row r="12" spans="1:28" s="12" customFormat="1" ht="18.75" x14ac:dyDescent="0.2">
      <c r="A12" s="345" t="s">
        <v>8</v>
      </c>
      <c r="B12" s="345"/>
      <c r="C12" s="345"/>
      <c r="D12" s="345"/>
      <c r="E12" s="345"/>
      <c r="F12" s="345"/>
      <c r="G12" s="345"/>
      <c r="H12" s="345"/>
      <c r="I12" s="345"/>
      <c r="J12" s="345"/>
      <c r="K12" s="345"/>
      <c r="L12" s="345"/>
      <c r="M12" s="345"/>
      <c r="N12" s="345"/>
      <c r="O12" s="345"/>
      <c r="P12" s="345"/>
      <c r="Q12" s="345"/>
      <c r="R12" s="345"/>
      <c r="S12" s="345"/>
      <c r="T12" s="13"/>
      <c r="U12" s="13"/>
      <c r="V12" s="13"/>
      <c r="W12" s="13"/>
      <c r="X12" s="13"/>
      <c r="Y12" s="13"/>
      <c r="Z12" s="13"/>
      <c r="AA12" s="13"/>
      <c r="AB12" s="13"/>
    </row>
    <row r="13" spans="1:28" s="9"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10"/>
      <c r="U13" s="10"/>
      <c r="V13" s="10"/>
      <c r="W13" s="10"/>
      <c r="X13" s="10"/>
      <c r="Y13" s="10"/>
      <c r="Z13" s="10"/>
      <c r="AA13" s="10"/>
      <c r="AB13" s="10"/>
    </row>
    <row r="14" spans="1:28" s="3" customFormat="1" ht="12" x14ac:dyDescent="0.2">
      <c r="A14" s="344" t="str">
        <f>'1. паспорт местоположение'!A15</f>
        <v>Комплекс технических средств безопасности (РТСЮ)</v>
      </c>
      <c r="B14" s="344"/>
      <c r="C14" s="344"/>
      <c r="D14" s="344"/>
      <c r="E14" s="344"/>
      <c r="F14" s="344"/>
      <c r="G14" s="344"/>
      <c r="H14" s="344"/>
      <c r="I14" s="344"/>
      <c r="J14" s="344"/>
      <c r="K14" s="344"/>
      <c r="L14" s="344"/>
      <c r="M14" s="344"/>
      <c r="N14" s="344"/>
      <c r="O14" s="344"/>
      <c r="P14" s="344"/>
      <c r="Q14" s="344"/>
      <c r="R14" s="344"/>
      <c r="S14" s="344"/>
      <c r="T14" s="8"/>
      <c r="U14" s="8"/>
      <c r="V14" s="8"/>
      <c r="W14" s="8"/>
      <c r="X14" s="8"/>
      <c r="Y14" s="8"/>
      <c r="Z14" s="8"/>
      <c r="AA14" s="8"/>
      <c r="AB14" s="8"/>
    </row>
    <row r="15" spans="1:28" s="3" customFormat="1" ht="15" customHeight="1" x14ac:dyDescent="0.2">
      <c r="A15" s="345" t="s">
        <v>7</v>
      </c>
      <c r="B15" s="345"/>
      <c r="C15" s="345"/>
      <c r="D15" s="345"/>
      <c r="E15" s="345"/>
      <c r="F15" s="345"/>
      <c r="G15" s="345"/>
      <c r="H15" s="345"/>
      <c r="I15" s="345"/>
      <c r="J15" s="345"/>
      <c r="K15" s="345"/>
      <c r="L15" s="345"/>
      <c r="M15" s="345"/>
      <c r="N15" s="345"/>
      <c r="O15" s="345"/>
      <c r="P15" s="345"/>
      <c r="Q15" s="345"/>
      <c r="R15" s="345"/>
      <c r="S15" s="345"/>
      <c r="T15" s="6"/>
      <c r="U15" s="6"/>
      <c r="V15" s="6"/>
      <c r="W15" s="6"/>
      <c r="X15" s="6"/>
      <c r="Y15" s="6"/>
      <c r="Z15" s="6"/>
      <c r="AA15" s="6"/>
      <c r="AB15" s="6"/>
    </row>
    <row r="16" spans="1:28" s="3"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4"/>
      <c r="U16" s="4"/>
      <c r="V16" s="4"/>
      <c r="W16" s="4"/>
      <c r="X16" s="4"/>
      <c r="Y16" s="4"/>
    </row>
    <row r="17" spans="1:28" s="3" customFormat="1" ht="45.75" customHeight="1" x14ac:dyDescent="0.2">
      <c r="A17" s="347" t="s">
        <v>494</v>
      </c>
      <c r="B17" s="347"/>
      <c r="C17" s="347"/>
      <c r="D17" s="347"/>
      <c r="E17" s="347"/>
      <c r="F17" s="347"/>
      <c r="G17" s="347"/>
      <c r="H17" s="347"/>
      <c r="I17" s="347"/>
      <c r="J17" s="347"/>
      <c r="K17" s="347"/>
      <c r="L17" s="347"/>
      <c r="M17" s="347"/>
      <c r="N17" s="347"/>
      <c r="O17" s="347"/>
      <c r="P17" s="347"/>
      <c r="Q17" s="347"/>
      <c r="R17" s="347"/>
      <c r="S17" s="347"/>
      <c r="T17" s="7"/>
      <c r="U17" s="7"/>
      <c r="V17" s="7"/>
      <c r="W17" s="7"/>
      <c r="X17" s="7"/>
      <c r="Y17" s="7"/>
      <c r="Z17" s="7"/>
      <c r="AA17" s="7"/>
      <c r="AB17" s="7"/>
    </row>
    <row r="18" spans="1:28" s="3"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4"/>
      <c r="U18" s="4"/>
      <c r="V18" s="4"/>
      <c r="W18" s="4"/>
      <c r="X18" s="4"/>
      <c r="Y18" s="4"/>
    </row>
    <row r="19" spans="1:28" s="3" customFormat="1" ht="54" customHeight="1" x14ac:dyDescent="0.2">
      <c r="A19" s="352" t="s">
        <v>6</v>
      </c>
      <c r="B19" s="352" t="s">
        <v>104</v>
      </c>
      <c r="C19" s="353" t="s">
        <v>385</v>
      </c>
      <c r="D19" s="352" t="s">
        <v>384</v>
      </c>
      <c r="E19" s="352" t="s">
        <v>103</v>
      </c>
      <c r="F19" s="352" t="s">
        <v>102</v>
      </c>
      <c r="G19" s="352" t="s">
        <v>380</v>
      </c>
      <c r="H19" s="352" t="s">
        <v>101</v>
      </c>
      <c r="I19" s="352" t="s">
        <v>100</v>
      </c>
      <c r="J19" s="352" t="s">
        <v>99</v>
      </c>
      <c r="K19" s="352" t="s">
        <v>98</v>
      </c>
      <c r="L19" s="352" t="s">
        <v>97</v>
      </c>
      <c r="M19" s="352" t="s">
        <v>96</v>
      </c>
      <c r="N19" s="352" t="s">
        <v>95</v>
      </c>
      <c r="O19" s="352" t="s">
        <v>94</v>
      </c>
      <c r="P19" s="352" t="s">
        <v>93</v>
      </c>
      <c r="Q19" s="352" t="s">
        <v>383</v>
      </c>
      <c r="R19" s="352"/>
      <c r="S19" s="355" t="s">
        <v>487</v>
      </c>
      <c r="T19" s="4"/>
      <c r="U19" s="4"/>
      <c r="V19" s="4"/>
      <c r="W19" s="4"/>
      <c r="X19" s="4"/>
      <c r="Y19" s="4"/>
    </row>
    <row r="20" spans="1:28" s="3" customFormat="1" ht="180.75" customHeight="1" x14ac:dyDescent="0.2">
      <c r="A20" s="352"/>
      <c r="B20" s="352"/>
      <c r="C20" s="354"/>
      <c r="D20" s="352"/>
      <c r="E20" s="352"/>
      <c r="F20" s="352"/>
      <c r="G20" s="352"/>
      <c r="H20" s="352"/>
      <c r="I20" s="352"/>
      <c r="J20" s="352"/>
      <c r="K20" s="352"/>
      <c r="L20" s="352"/>
      <c r="M20" s="352"/>
      <c r="N20" s="352"/>
      <c r="O20" s="352"/>
      <c r="P20" s="352"/>
      <c r="Q20" s="37" t="s">
        <v>381</v>
      </c>
      <c r="R20" s="38" t="s">
        <v>382</v>
      </c>
      <c r="S20" s="355"/>
      <c r="T20" s="30"/>
      <c r="U20" s="30"/>
      <c r="V20" s="30"/>
      <c r="W20" s="30"/>
      <c r="X20" s="30"/>
      <c r="Y20" s="30"/>
      <c r="Z20" s="29"/>
      <c r="AA20" s="29"/>
      <c r="AB20" s="29"/>
    </row>
    <row r="21" spans="1:28" s="3" customFormat="1" ht="18.75" x14ac:dyDescent="0.2">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25">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3" zoomScale="85" zoomScaleNormal="60" zoomScaleSheetLayoutView="85" workbookViewId="0">
      <selection activeCell="K25" sqref="K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6"/>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2022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49" t="s">
        <v>10</v>
      </c>
      <c r="B8" s="349"/>
      <c r="C8" s="349"/>
      <c r="D8" s="349"/>
      <c r="E8" s="349"/>
      <c r="F8" s="349"/>
      <c r="G8" s="349"/>
      <c r="H8" s="349"/>
      <c r="I8" s="349"/>
      <c r="J8" s="349"/>
      <c r="K8" s="349"/>
      <c r="L8" s="349"/>
      <c r="M8" s="349"/>
      <c r="N8" s="349"/>
      <c r="O8" s="349"/>
      <c r="P8" s="349"/>
      <c r="Q8" s="349"/>
      <c r="R8" s="349"/>
      <c r="S8" s="349"/>
      <c r="T8" s="349"/>
    </row>
    <row r="9" spans="1:20" s="1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2" customFormat="1" ht="18.75" customHeight="1" x14ac:dyDescent="0.2">
      <c r="A10" s="344" t="str">
        <f>'1. паспорт местоположение'!A9:C9</f>
        <v xml:space="preserve">Акционерное общество "Калининградская генерирующая компания" </v>
      </c>
      <c r="B10" s="344"/>
      <c r="C10" s="344"/>
      <c r="D10" s="344"/>
      <c r="E10" s="344"/>
      <c r="F10" s="344"/>
      <c r="G10" s="344"/>
      <c r="H10" s="344"/>
      <c r="I10" s="344"/>
      <c r="J10" s="344"/>
      <c r="K10" s="344"/>
      <c r="L10" s="344"/>
      <c r="M10" s="344"/>
      <c r="N10" s="344"/>
      <c r="O10" s="344"/>
      <c r="P10" s="344"/>
      <c r="Q10" s="344"/>
      <c r="R10" s="344"/>
      <c r="S10" s="344"/>
      <c r="T10" s="344"/>
    </row>
    <row r="11" spans="1:20" s="12" customFormat="1" ht="18.75" customHeight="1" x14ac:dyDescent="0.2">
      <c r="A11" s="345" t="s">
        <v>9</v>
      </c>
      <c r="B11" s="345"/>
      <c r="C11" s="345"/>
      <c r="D11" s="345"/>
      <c r="E11" s="345"/>
      <c r="F11" s="345"/>
      <c r="G11" s="345"/>
      <c r="H11" s="345"/>
      <c r="I11" s="345"/>
      <c r="J11" s="345"/>
      <c r="K11" s="345"/>
      <c r="L11" s="345"/>
      <c r="M11" s="345"/>
      <c r="N11" s="345"/>
      <c r="O11" s="345"/>
      <c r="P11" s="345"/>
      <c r="Q11" s="345"/>
      <c r="R11" s="345"/>
      <c r="S11" s="345"/>
      <c r="T11" s="345"/>
    </row>
    <row r="12" spans="1:20" s="1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2" customFormat="1" ht="18.75" customHeight="1" x14ac:dyDescent="0.2">
      <c r="A13" s="344" t="str">
        <f>'1. паспорт местоположение'!A12:C12</f>
        <v>L_KGK_02</v>
      </c>
      <c r="B13" s="344"/>
      <c r="C13" s="344"/>
      <c r="D13" s="344"/>
      <c r="E13" s="344"/>
      <c r="F13" s="344"/>
      <c r="G13" s="344"/>
      <c r="H13" s="344"/>
      <c r="I13" s="344"/>
      <c r="J13" s="344"/>
      <c r="K13" s="344"/>
      <c r="L13" s="344"/>
      <c r="M13" s="344"/>
      <c r="N13" s="344"/>
      <c r="O13" s="344"/>
      <c r="P13" s="344"/>
      <c r="Q13" s="344"/>
      <c r="R13" s="344"/>
      <c r="S13" s="344"/>
      <c r="T13" s="344"/>
    </row>
    <row r="14" spans="1:20" s="12" customFormat="1" ht="18.75" customHeight="1" x14ac:dyDescent="0.2">
      <c r="A14" s="345" t="s">
        <v>8</v>
      </c>
      <c r="B14" s="345"/>
      <c r="C14" s="345"/>
      <c r="D14" s="345"/>
      <c r="E14" s="345"/>
      <c r="F14" s="345"/>
      <c r="G14" s="345"/>
      <c r="H14" s="345"/>
      <c r="I14" s="345"/>
      <c r="J14" s="345"/>
      <c r="K14" s="345"/>
      <c r="L14" s="345"/>
      <c r="M14" s="345"/>
      <c r="N14" s="345"/>
      <c r="O14" s="345"/>
      <c r="P14" s="345"/>
      <c r="Q14" s="345"/>
      <c r="R14" s="345"/>
      <c r="S14" s="345"/>
      <c r="T14" s="345"/>
    </row>
    <row r="15" spans="1:20" s="9"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3" customFormat="1" ht="12" x14ac:dyDescent="0.2">
      <c r="A16" s="344" t="str">
        <f>'1. паспорт местоположение'!A15</f>
        <v>Комплекс технических средств безопасности (РТСЮ)</v>
      </c>
      <c r="B16" s="344"/>
      <c r="C16" s="344"/>
      <c r="D16" s="344"/>
      <c r="E16" s="344"/>
      <c r="F16" s="344"/>
      <c r="G16" s="344"/>
      <c r="H16" s="344"/>
      <c r="I16" s="344"/>
      <c r="J16" s="344"/>
      <c r="K16" s="344"/>
      <c r="L16" s="344"/>
      <c r="M16" s="344"/>
      <c r="N16" s="344"/>
      <c r="O16" s="344"/>
      <c r="P16" s="344"/>
      <c r="Q16" s="344"/>
      <c r="R16" s="344"/>
      <c r="S16" s="344"/>
      <c r="T16" s="344"/>
    </row>
    <row r="17" spans="1:113" s="3" customFormat="1" ht="15" customHeight="1" x14ac:dyDescent="0.2">
      <c r="A17" s="345" t="s">
        <v>7</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3" customFormat="1" ht="15" customHeight="1" x14ac:dyDescent="0.2">
      <c r="A19" s="359" t="s">
        <v>499</v>
      </c>
      <c r="B19" s="359"/>
      <c r="C19" s="359"/>
      <c r="D19" s="359"/>
      <c r="E19" s="359"/>
      <c r="F19" s="359"/>
      <c r="G19" s="359"/>
      <c r="H19" s="359"/>
      <c r="I19" s="359"/>
      <c r="J19" s="359"/>
      <c r="K19" s="359"/>
      <c r="L19" s="359"/>
      <c r="M19" s="359"/>
      <c r="N19" s="359"/>
      <c r="O19" s="359"/>
      <c r="P19" s="359"/>
      <c r="Q19" s="359"/>
      <c r="R19" s="359"/>
      <c r="S19" s="359"/>
      <c r="T19" s="359"/>
    </row>
    <row r="20" spans="1:113" s="53"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113" ht="46.5" customHeight="1" x14ac:dyDescent="0.25">
      <c r="A21" s="361" t="s">
        <v>6</v>
      </c>
      <c r="B21" s="364" t="s">
        <v>227</v>
      </c>
      <c r="C21" s="365"/>
      <c r="D21" s="368" t="s">
        <v>126</v>
      </c>
      <c r="E21" s="364" t="s">
        <v>527</v>
      </c>
      <c r="F21" s="365"/>
      <c r="G21" s="364" t="s">
        <v>278</v>
      </c>
      <c r="H21" s="365"/>
      <c r="I21" s="364" t="s">
        <v>125</v>
      </c>
      <c r="J21" s="365"/>
      <c r="K21" s="368" t="s">
        <v>124</v>
      </c>
      <c r="L21" s="364" t="s">
        <v>123</v>
      </c>
      <c r="M21" s="365"/>
      <c r="N21" s="364" t="s">
        <v>524</v>
      </c>
      <c r="O21" s="365"/>
      <c r="P21" s="368" t="s">
        <v>122</v>
      </c>
      <c r="Q21" s="356" t="s">
        <v>121</v>
      </c>
      <c r="R21" s="357"/>
      <c r="S21" s="356" t="s">
        <v>120</v>
      </c>
      <c r="T21" s="358"/>
    </row>
    <row r="22" spans="1:113" ht="204.75" customHeight="1" x14ac:dyDescent="0.25">
      <c r="A22" s="362"/>
      <c r="B22" s="366"/>
      <c r="C22" s="367"/>
      <c r="D22" s="371"/>
      <c r="E22" s="366"/>
      <c r="F22" s="367"/>
      <c r="G22" s="366"/>
      <c r="H22" s="367"/>
      <c r="I22" s="366"/>
      <c r="J22" s="367"/>
      <c r="K22" s="369"/>
      <c r="L22" s="366"/>
      <c r="M22" s="367"/>
      <c r="N22" s="366"/>
      <c r="O22" s="367"/>
      <c r="P22" s="369"/>
      <c r="Q22" s="97" t="s">
        <v>119</v>
      </c>
      <c r="R22" s="97" t="s">
        <v>498</v>
      </c>
      <c r="S22" s="97" t="s">
        <v>118</v>
      </c>
      <c r="T22" s="97" t="s">
        <v>117</v>
      </c>
    </row>
    <row r="23" spans="1:113" ht="51.75" customHeight="1" x14ac:dyDescent="0.25">
      <c r="A23" s="363"/>
      <c r="B23" s="152" t="s">
        <v>115</v>
      </c>
      <c r="C23" s="152" t="s">
        <v>116</v>
      </c>
      <c r="D23" s="369"/>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31.5" x14ac:dyDescent="0.25">
      <c r="A25" s="218"/>
      <c r="B25" s="219"/>
      <c r="C25" s="219" t="s">
        <v>555</v>
      </c>
      <c r="D25" s="219" t="s">
        <v>587</v>
      </c>
      <c r="E25" s="219" t="s">
        <v>552</v>
      </c>
      <c r="F25" s="219" t="s">
        <v>552</v>
      </c>
      <c r="G25" s="219" t="s">
        <v>552</v>
      </c>
      <c r="H25" s="219" t="s">
        <v>552</v>
      </c>
      <c r="I25" s="219">
        <v>1986</v>
      </c>
      <c r="J25" s="219">
        <v>2022</v>
      </c>
      <c r="K25" s="54" t="s">
        <v>588</v>
      </c>
      <c r="L25" s="54" t="s">
        <v>552</v>
      </c>
      <c r="M25" s="54" t="s">
        <v>552</v>
      </c>
      <c r="N25" s="54" t="s">
        <v>552</v>
      </c>
      <c r="O25" s="54" t="s">
        <v>552</v>
      </c>
      <c r="P25" s="54" t="s">
        <v>552</v>
      </c>
      <c r="Q25" s="54" t="s">
        <v>552</v>
      </c>
      <c r="R25" s="54" t="s">
        <v>552</v>
      </c>
      <c r="S25" s="54" t="s">
        <v>552</v>
      </c>
      <c r="T25" s="54" t="s">
        <v>552</v>
      </c>
    </row>
    <row r="27" spans="1:113" s="51" customFormat="1" ht="12.75" x14ac:dyDescent="0.2">
      <c r="B27" s="52"/>
      <c r="C27" s="52"/>
      <c r="K27" s="52"/>
    </row>
    <row r="28" spans="1:113" s="51" customFormat="1" x14ac:dyDescent="0.25">
      <c r="B28" s="49" t="s">
        <v>114</v>
      </c>
      <c r="C28" s="49"/>
      <c r="D28" s="49"/>
      <c r="E28" s="49"/>
      <c r="F28" s="49"/>
      <c r="G28" s="49"/>
      <c r="H28" s="49"/>
      <c r="I28" s="49"/>
      <c r="J28" s="49"/>
      <c r="K28" s="49"/>
      <c r="L28" s="49"/>
      <c r="M28" s="49"/>
      <c r="N28" s="49"/>
      <c r="O28" s="49"/>
      <c r="P28" s="49"/>
      <c r="Q28" s="49"/>
      <c r="R28" s="49"/>
    </row>
    <row r="29" spans="1:113" x14ac:dyDescent="0.25">
      <c r="B29" s="370" t="s">
        <v>533</v>
      </c>
      <c r="C29" s="370"/>
      <c r="D29" s="370"/>
      <c r="E29" s="370"/>
      <c r="F29" s="370"/>
      <c r="G29" s="370"/>
      <c r="H29" s="370"/>
      <c r="I29" s="370"/>
      <c r="J29" s="370"/>
      <c r="K29" s="370"/>
      <c r="L29" s="370"/>
      <c r="M29" s="370"/>
      <c r="N29" s="370"/>
      <c r="O29" s="370"/>
      <c r="P29" s="370"/>
      <c r="Q29" s="370"/>
      <c r="R29" s="37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36" sqref="E36"/>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T1" s="36"/>
    </row>
    <row r="2" spans="1:27" s="12" customFormat="1" ht="18.75" customHeight="1" x14ac:dyDescent="0.3">
      <c r="E2" s="18"/>
      <c r="Q2" s="16"/>
      <c r="R2" s="16"/>
      <c r="T2" s="15"/>
    </row>
    <row r="3" spans="1:27" s="12" customFormat="1" ht="18.75" customHeight="1" x14ac:dyDescent="0.3">
      <c r="E3" s="18"/>
      <c r="Q3" s="16"/>
      <c r="R3" s="16"/>
      <c r="T3" s="15"/>
    </row>
    <row r="4" spans="1:27" s="12" customFormat="1" x14ac:dyDescent="0.2">
      <c r="E4" s="17"/>
      <c r="Q4" s="16"/>
      <c r="R4" s="16"/>
    </row>
    <row r="5" spans="1:27" s="12" customFormat="1" x14ac:dyDescent="0.2">
      <c r="A5" s="351" t="str">
        <f>'1. паспорт местоположение'!A5:C5</f>
        <v>Год раскрытия информации: 2022 год</v>
      </c>
      <c r="B5" s="351"/>
      <c r="C5" s="351"/>
      <c r="D5" s="351"/>
      <c r="E5" s="351"/>
      <c r="F5" s="351"/>
      <c r="G5" s="351"/>
      <c r="H5" s="351"/>
      <c r="I5" s="351"/>
      <c r="J5" s="351"/>
      <c r="K5" s="351"/>
      <c r="L5" s="351"/>
      <c r="M5" s="154"/>
      <c r="N5" s="154"/>
      <c r="O5" s="154"/>
      <c r="P5" s="154"/>
      <c r="Q5" s="154"/>
      <c r="R5" s="154"/>
      <c r="S5" s="154"/>
      <c r="T5" s="154"/>
      <c r="U5" s="154"/>
      <c r="V5" s="154"/>
      <c r="W5" s="154"/>
      <c r="X5" s="154"/>
      <c r="Y5" s="154"/>
      <c r="Z5" s="154"/>
      <c r="AA5" s="154"/>
    </row>
    <row r="6" spans="1:27" s="12" customFormat="1" x14ac:dyDescent="0.2">
      <c r="A6" s="224"/>
      <c r="B6" s="224"/>
      <c r="C6" s="224"/>
      <c r="D6" s="224"/>
      <c r="E6" s="224"/>
      <c r="F6" s="224"/>
      <c r="G6" s="224"/>
      <c r="H6" s="224"/>
      <c r="I6" s="224"/>
      <c r="J6" s="224"/>
      <c r="K6" s="224"/>
      <c r="L6" s="224"/>
      <c r="M6" s="224"/>
      <c r="N6" s="224"/>
      <c r="O6" s="224"/>
      <c r="P6" s="224"/>
      <c r="Q6" s="224"/>
      <c r="R6" s="224"/>
      <c r="S6" s="224"/>
      <c r="T6" s="224"/>
    </row>
    <row r="7" spans="1:27" s="12" customFormat="1" ht="18.75" x14ac:dyDescent="0.2">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8.75" x14ac:dyDescent="0.2">
      <c r="E8" s="225"/>
      <c r="F8" s="225"/>
      <c r="G8" s="225"/>
      <c r="H8" s="225"/>
      <c r="I8" s="225"/>
      <c r="J8" s="225"/>
      <c r="K8" s="225"/>
      <c r="L8" s="225"/>
      <c r="M8" s="225"/>
      <c r="N8" s="225"/>
      <c r="O8" s="225"/>
      <c r="P8" s="225"/>
      <c r="Q8" s="225"/>
      <c r="R8" s="225"/>
      <c r="S8" s="147"/>
      <c r="T8" s="147"/>
      <c r="U8" s="147"/>
      <c r="V8" s="147"/>
      <c r="W8" s="147"/>
    </row>
    <row r="9" spans="1:27" s="12" customFormat="1" ht="18.75" customHeight="1" x14ac:dyDescent="0.2">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8.75" x14ac:dyDescent="0.2">
      <c r="E11" s="225"/>
      <c r="F11" s="225"/>
      <c r="G11" s="225"/>
      <c r="H11" s="225"/>
      <c r="I11" s="225"/>
      <c r="J11" s="225"/>
      <c r="K11" s="225"/>
      <c r="L11" s="225"/>
      <c r="M11" s="225"/>
      <c r="N11" s="225"/>
      <c r="O11" s="225"/>
      <c r="P11" s="225"/>
      <c r="Q11" s="225"/>
      <c r="R11" s="225"/>
      <c r="S11" s="147"/>
      <c r="T11" s="147"/>
      <c r="U11" s="147"/>
      <c r="V11" s="147"/>
      <c r="W11" s="147"/>
    </row>
    <row r="12" spans="1:27" s="12" customFormat="1" ht="18.75" customHeight="1" x14ac:dyDescent="0.2">
      <c r="E12" s="344" t="str">
        <f>'1. паспорт местоположение'!A12</f>
        <v>L_KGK_02</v>
      </c>
      <c r="F12" s="344"/>
      <c r="G12" s="344"/>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
      <c r="E14" s="226"/>
      <c r="F14" s="226"/>
      <c r="G14" s="226"/>
      <c r="H14" s="226"/>
      <c r="I14" s="226"/>
      <c r="J14" s="226"/>
      <c r="K14" s="226"/>
      <c r="L14" s="226"/>
      <c r="M14" s="226"/>
      <c r="N14" s="226"/>
      <c r="O14" s="226"/>
      <c r="P14" s="226"/>
      <c r="Q14" s="226"/>
      <c r="R14" s="226"/>
      <c r="S14" s="226"/>
      <c r="T14" s="226"/>
      <c r="U14" s="226"/>
      <c r="V14" s="226"/>
      <c r="W14" s="226"/>
    </row>
    <row r="15" spans="1:27" s="3" customFormat="1" ht="12" x14ac:dyDescent="0.2">
      <c r="E15" s="162" t="str">
        <f>'1. паспорт местоположение'!A15</f>
        <v>Комплекс технических средств безопасности (РТСЮ)</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25"/>
    <row r="21" spans="1:27" ht="15.75" customHeight="1" x14ac:dyDescent="0.25">
      <c r="A21" s="372" t="s">
        <v>6</v>
      </c>
      <c r="B21" s="374" t="s">
        <v>508</v>
      </c>
      <c r="C21" s="375"/>
      <c r="D21" s="374" t="s">
        <v>510</v>
      </c>
      <c r="E21" s="375"/>
      <c r="F21" s="356" t="s">
        <v>98</v>
      </c>
      <c r="G21" s="358"/>
      <c r="H21" s="358"/>
      <c r="I21" s="357"/>
      <c r="J21" s="372" t="s">
        <v>511</v>
      </c>
      <c r="K21" s="374" t="s">
        <v>512</v>
      </c>
      <c r="L21" s="375"/>
      <c r="M21" s="374" t="s">
        <v>513</v>
      </c>
      <c r="N21" s="375"/>
      <c r="O21" s="374" t="s">
        <v>500</v>
      </c>
      <c r="P21" s="375"/>
      <c r="Q21" s="374" t="s">
        <v>131</v>
      </c>
      <c r="R21" s="375"/>
      <c r="S21" s="372" t="s">
        <v>130</v>
      </c>
      <c r="T21" s="372" t="s">
        <v>514</v>
      </c>
      <c r="U21" s="372" t="s">
        <v>509</v>
      </c>
      <c r="V21" s="374" t="s">
        <v>129</v>
      </c>
      <c r="W21" s="375"/>
      <c r="X21" s="356" t="s">
        <v>121</v>
      </c>
      <c r="Y21" s="358"/>
      <c r="Z21" s="356" t="s">
        <v>120</v>
      </c>
      <c r="AA21" s="358"/>
    </row>
    <row r="22" spans="1:27" ht="216" customHeight="1" x14ac:dyDescent="0.25">
      <c r="A22" s="378"/>
      <c r="B22" s="376"/>
      <c r="C22" s="377"/>
      <c r="D22" s="376"/>
      <c r="E22" s="377"/>
      <c r="F22" s="356" t="s">
        <v>128</v>
      </c>
      <c r="G22" s="357"/>
      <c r="H22" s="356" t="s">
        <v>127</v>
      </c>
      <c r="I22" s="357"/>
      <c r="J22" s="373"/>
      <c r="K22" s="376"/>
      <c r="L22" s="377"/>
      <c r="M22" s="376"/>
      <c r="N22" s="377"/>
      <c r="O22" s="376"/>
      <c r="P22" s="377"/>
      <c r="Q22" s="376"/>
      <c r="R22" s="377"/>
      <c r="S22" s="373"/>
      <c r="T22" s="373"/>
      <c r="U22" s="373"/>
      <c r="V22" s="376"/>
      <c r="W22" s="377"/>
      <c r="X22" s="97" t="s">
        <v>119</v>
      </c>
      <c r="Y22" s="97" t="s">
        <v>498</v>
      </c>
      <c r="Z22" s="97" t="s">
        <v>118</v>
      </c>
      <c r="AA22" s="97" t="s">
        <v>117</v>
      </c>
    </row>
    <row r="23" spans="1:27" ht="60" customHeight="1" x14ac:dyDescent="0.25">
      <c r="A23" s="373"/>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25">
      <c r="A25" s="103" t="s">
        <v>552</v>
      </c>
      <c r="B25" s="103" t="s">
        <v>552</v>
      </c>
      <c r="C25" s="103" t="s">
        <v>552</v>
      </c>
      <c r="D25" s="103" t="s">
        <v>552</v>
      </c>
      <c r="E25" s="103" t="s">
        <v>552</v>
      </c>
      <c r="F25" s="103" t="s">
        <v>552</v>
      </c>
      <c r="G25" s="103" t="s">
        <v>552</v>
      </c>
      <c r="H25" s="103" t="s">
        <v>552</v>
      </c>
      <c r="I25" s="103" t="s">
        <v>552</v>
      </c>
      <c r="J25" s="103" t="s">
        <v>552</v>
      </c>
      <c r="K25" s="103" t="s">
        <v>552</v>
      </c>
      <c r="L25" s="103" t="s">
        <v>552</v>
      </c>
      <c r="M25" s="103" t="s">
        <v>552</v>
      </c>
      <c r="N25" s="103" t="s">
        <v>552</v>
      </c>
      <c r="O25" s="103" t="s">
        <v>552</v>
      </c>
      <c r="P25" s="103" t="s">
        <v>552</v>
      </c>
      <c r="Q25" s="103" t="s">
        <v>552</v>
      </c>
      <c r="R25" s="103" t="s">
        <v>552</v>
      </c>
      <c r="S25" s="103" t="s">
        <v>552</v>
      </c>
      <c r="T25" s="103" t="s">
        <v>552</v>
      </c>
      <c r="U25" s="103" t="s">
        <v>552</v>
      </c>
      <c r="V25" s="103" t="s">
        <v>552</v>
      </c>
      <c r="W25" s="103" t="s">
        <v>552</v>
      </c>
      <c r="X25" s="103" t="s">
        <v>552</v>
      </c>
      <c r="Y25" s="103" t="s">
        <v>552</v>
      </c>
      <c r="Z25" s="103" t="s">
        <v>552</v>
      </c>
      <c r="AA25" s="103" t="s">
        <v>552</v>
      </c>
    </row>
    <row r="26" spans="1:27" ht="3" customHeight="1" x14ac:dyDescent="0.25">
      <c r="X26" s="99"/>
      <c r="Y26" s="100"/>
      <c r="Z26" s="46"/>
      <c r="AA26" s="46"/>
    </row>
    <row r="27" spans="1:27" s="51" customFormat="1" ht="12.75" x14ac:dyDescent="0.2">
      <c r="A27" s="52"/>
      <c r="B27" s="52"/>
      <c r="C27" s="52"/>
      <c r="E27" s="52"/>
      <c r="X27" s="101"/>
      <c r="Y27" s="101"/>
      <c r="Z27" s="101"/>
      <c r="AA27" s="101"/>
    </row>
    <row r="28" spans="1:27" s="51" customFormat="1" ht="12.75" x14ac:dyDescent="0.2">
      <c r="A28" s="52"/>
      <c r="B28" s="52"/>
      <c r="C28" s="52"/>
    </row>
  </sheetData>
  <customSheetViews>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9" scale="72"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85.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2">
      <c r="A1" s="18"/>
      <c r="C1" s="36"/>
      <c r="E1" s="16"/>
      <c r="F1" s="16"/>
    </row>
    <row r="2" spans="1:29" s="12" customFormat="1" ht="18.75"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2022 год</v>
      </c>
      <c r="B5" s="351"/>
      <c r="C5" s="351"/>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75" x14ac:dyDescent="0.3">
      <c r="A6" s="17"/>
      <c r="E6" s="16"/>
      <c r="F6" s="16"/>
      <c r="G6" s="15"/>
    </row>
    <row r="7" spans="1:29" s="12" customFormat="1" ht="18.75" x14ac:dyDescent="0.2">
      <c r="A7" s="349" t="s">
        <v>10</v>
      </c>
      <c r="B7" s="349"/>
      <c r="C7" s="349"/>
      <c r="D7" s="13"/>
      <c r="E7" s="13"/>
      <c r="F7" s="13"/>
      <c r="G7" s="13"/>
      <c r="H7" s="13"/>
      <c r="I7" s="13"/>
      <c r="J7" s="13"/>
      <c r="K7" s="13"/>
      <c r="L7" s="13"/>
      <c r="M7" s="13"/>
      <c r="N7" s="13"/>
      <c r="O7" s="13"/>
      <c r="P7" s="13"/>
      <c r="Q7" s="13"/>
      <c r="R7" s="13"/>
      <c r="S7" s="13"/>
      <c r="T7" s="13"/>
      <c r="U7" s="13"/>
    </row>
    <row r="8" spans="1:29" s="12" customFormat="1" ht="18.75" x14ac:dyDescent="0.2">
      <c r="A8" s="349"/>
      <c r="B8" s="349"/>
      <c r="C8" s="349"/>
      <c r="D8" s="14"/>
      <c r="E8" s="14"/>
      <c r="F8" s="14"/>
      <c r="G8" s="14"/>
      <c r="H8" s="13"/>
      <c r="I8" s="13"/>
      <c r="J8" s="13"/>
      <c r="K8" s="13"/>
      <c r="L8" s="13"/>
      <c r="M8" s="13"/>
      <c r="N8" s="13"/>
      <c r="O8" s="13"/>
      <c r="P8" s="13"/>
      <c r="Q8" s="13"/>
      <c r="R8" s="13"/>
      <c r="S8" s="13"/>
      <c r="T8" s="13"/>
      <c r="U8" s="13"/>
    </row>
    <row r="9" spans="1:29" s="12" customFormat="1" ht="18.75" x14ac:dyDescent="0.2">
      <c r="A9" s="344" t="str">
        <f>'1. паспорт местоположение'!A9:C9</f>
        <v xml:space="preserve">Акционерное общество "Калининградская генерирующая компания" </v>
      </c>
      <c r="B9" s="344"/>
      <c r="C9" s="344"/>
      <c r="D9" s="8"/>
      <c r="E9" s="8"/>
      <c r="F9" s="8"/>
      <c r="G9" s="8"/>
      <c r="H9" s="13"/>
      <c r="I9" s="13"/>
      <c r="J9" s="13"/>
      <c r="K9" s="13"/>
      <c r="L9" s="13"/>
      <c r="M9" s="13"/>
      <c r="N9" s="13"/>
      <c r="O9" s="13"/>
      <c r="P9" s="13"/>
      <c r="Q9" s="13"/>
      <c r="R9" s="13"/>
      <c r="S9" s="13"/>
      <c r="T9" s="13"/>
      <c r="U9" s="13"/>
    </row>
    <row r="10" spans="1:29" s="12" customFormat="1" ht="18.75" x14ac:dyDescent="0.2">
      <c r="A10" s="345" t="s">
        <v>9</v>
      </c>
      <c r="B10" s="345"/>
      <c r="C10" s="345"/>
      <c r="D10" s="6"/>
      <c r="E10" s="6"/>
      <c r="F10" s="6"/>
      <c r="G10" s="6"/>
      <c r="H10" s="13"/>
      <c r="I10" s="13"/>
      <c r="J10" s="13"/>
      <c r="K10" s="13"/>
      <c r="L10" s="13"/>
      <c r="M10" s="13"/>
      <c r="N10" s="13"/>
      <c r="O10" s="13"/>
      <c r="P10" s="13"/>
      <c r="Q10" s="13"/>
      <c r="R10" s="13"/>
      <c r="S10" s="13"/>
      <c r="T10" s="13"/>
      <c r="U10" s="13"/>
    </row>
    <row r="11" spans="1:29" s="12" customFormat="1" ht="18.75" x14ac:dyDescent="0.2">
      <c r="A11" s="349"/>
      <c r="B11" s="349"/>
      <c r="C11" s="349"/>
      <c r="D11" s="14"/>
      <c r="E11" s="14"/>
      <c r="F11" s="14"/>
      <c r="G11" s="14"/>
      <c r="H11" s="13"/>
      <c r="I11" s="13"/>
      <c r="J11" s="13"/>
      <c r="K11" s="13"/>
      <c r="L11" s="13"/>
      <c r="M11" s="13"/>
      <c r="N11" s="13"/>
      <c r="O11" s="13"/>
      <c r="P11" s="13"/>
      <c r="Q11" s="13"/>
      <c r="R11" s="13"/>
      <c r="S11" s="13"/>
      <c r="T11" s="13"/>
      <c r="U11" s="13"/>
    </row>
    <row r="12" spans="1:29" s="12" customFormat="1" ht="18.75" x14ac:dyDescent="0.2">
      <c r="A12" s="344" t="str">
        <f>'1. паспорт местоположение'!A12:C12</f>
        <v>L_KGK_02</v>
      </c>
      <c r="B12" s="344"/>
      <c r="C12" s="344"/>
      <c r="D12" s="8"/>
      <c r="E12" s="8"/>
      <c r="F12" s="8"/>
      <c r="G12" s="8"/>
      <c r="H12" s="13"/>
      <c r="I12" s="13"/>
      <c r="J12" s="13"/>
      <c r="K12" s="13"/>
      <c r="L12" s="13"/>
      <c r="M12" s="13"/>
      <c r="N12" s="13"/>
      <c r="O12" s="13"/>
      <c r="P12" s="13"/>
      <c r="Q12" s="13"/>
      <c r="R12" s="13"/>
      <c r="S12" s="13"/>
      <c r="T12" s="13"/>
      <c r="U12" s="13"/>
    </row>
    <row r="13" spans="1:29" s="12" customFormat="1" ht="18.75" x14ac:dyDescent="0.2">
      <c r="A13" s="345" t="s">
        <v>8</v>
      </c>
      <c r="B13" s="345"/>
      <c r="C13" s="345"/>
      <c r="D13" s="6"/>
      <c r="E13" s="6"/>
      <c r="F13" s="6"/>
      <c r="G13" s="6"/>
      <c r="H13" s="13"/>
      <c r="I13" s="13"/>
      <c r="J13" s="13"/>
      <c r="K13" s="13"/>
      <c r="L13" s="13"/>
      <c r="M13" s="13"/>
      <c r="N13" s="13"/>
      <c r="O13" s="13"/>
      <c r="P13" s="13"/>
      <c r="Q13" s="13"/>
      <c r="R13" s="13"/>
      <c r="S13" s="13"/>
      <c r="T13" s="13"/>
      <c r="U13" s="13"/>
    </row>
    <row r="14" spans="1:29" s="9" customFormat="1" ht="18.75" x14ac:dyDescent="0.2">
      <c r="A14" s="350"/>
      <c r="B14" s="350"/>
      <c r="C14" s="350"/>
      <c r="D14" s="10"/>
      <c r="E14" s="10"/>
      <c r="F14" s="10"/>
      <c r="G14" s="10"/>
      <c r="H14" s="10"/>
      <c r="I14" s="10"/>
      <c r="J14" s="10"/>
      <c r="K14" s="10"/>
      <c r="L14" s="10"/>
      <c r="M14" s="10"/>
      <c r="N14" s="10"/>
      <c r="O14" s="10"/>
      <c r="P14" s="10"/>
      <c r="Q14" s="10"/>
      <c r="R14" s="10"/>
      <c r="S14" s="10"/>
      <c r="T14" s="10"/>
      <c r="U14" s="10"/>
    </row>
    <row r="15" spans="1:29" s="3" customFormat="1" ht="12" x14ac:dyDescent="0.2">
      <c r="A15" s="344" t="str">
        <f>'1. паспорт местоположение'!A15</f>
        <v>Комплекс технических средств безопасности (РТСЮ)</v>
      </c>
      <c r="B15" s="344"/>
      <c r="C15" s="344"/>
      <c r="D15" s="8"/>
      <c r="E15" s="8"/>
      <c r="F15" s="8"/>
      <c r="G15" s="8"/>
      <c r="H15" s="8"/>
      <c r="I15" s="8"/>
      <c r="J15" s="8"/>
      <c r="K15" s="8"/>
      <c r="L15" s="8"/>
      <c r="M15" s="8"/>
      <c r="N15" s="8"/>
      <c r="O15" s="8"/>
      <c r="P15" s="8"/>
      <c r="Q15" s="8"/>
      <c r="R15" s="8"/>
      <c r="S15" s="8"/>
      <c r="T15" s="8"/>
      <c r="U15" s="8"/>
    </row>
    <row r="16" spans="1:29" s="3" customFormat="1" ht="15.75" x14ac:dyDescent="0.2">
      <c r="A16" s="345" t="s">
        <v>7</v>
      </c>
      <c r="B16" s="345"/>
      <c r="C16" s="345"/>
      <c r="D16" s="6"/>
      <c r="E16" s="6"/>
      <c r="F16" s="6"/>
      <c r="G16" s="6"/>
      <c r="H16" s="6"/>
      <c r="I16" s="6"/>
      <c r="J16" s="6"/>
      <c r="K16" s="6"/>
      <c r="L16" s="6"/>
      <c r="M16" s="6"/>
      <c r="N16" s="6"/>
      <c r="O16" s="6"/>
      <c r="P16" s="6"/>
      <c r="Q16" s="6"/>
      <c r="R16" s="6"/>
      <c r="S16" s="6"/>
      <c r="T16" s="6"/>
      <c r="U16" s="6"/>
    </row>
    <row r="17" spans="1:21" s="3" customFormat="1" ht="18.75" x14ac:dyDescent="0.2">
      <c r="A17" s="346"/>
      <c r="B17" s="346"/>
      <c r="C17" s="346"/>
      <c r="D17" s="4"/>
      <c r="E17" s="4"/>
      <c r="F17" s="4"/>
      <c r="G17" s="4"/>
      <c r="H17" s="4"/>
      <c r="I17" s="4"/>
      <c r="J17" s="4"/>
      <c r="K17" s="4"/>
      <c r="L17" s="4"/>
      <c r="M17" s="4"/>
      <c r="N17" s="4"/>
      <c r="O17" s="4"/>
      <c r="P17" s="4"/>
      <c r="Q17" s="4"/>
      <c r="R17" s="4"/>
    </row>
    <row r="18" spans="1:21" s="3" customFormat="1" ht="18.75" x14ac:dyDescent="0.2">
      <c r="A18" s="347" t="s">
        <v>493</v>
      </c>
      <c r="B18" s="347"/>
      <c r="C18" s="347"/>
      <c r="D18" s="7"/>
      <c r="E18" s="7"/>
      <c r="F18" s="7"/>
      <c r="G18" s="7"/>
      <c r="H18" s="7"/>
      <c r="I18" s="7"/>
      <c r="J18" s="7"/>
      <c r="K18" s="7"/>
      <c r="L18" s="7"/>
      <c r="M18" s="7"/>
      <c r="N18" s="7"/>
      <c r="O18" s="7"/>
      <c r="P18" s="7"/>
      <c r="Q18" s="7"/>
      <c r="R18" s="7"/>
      <c r="S18" s="7"/>
      <c r="T18" s="7"/>
      <c r="U18" s="7"/>
    </row>
    <row r="19" spans="1:21" s="3" customFormat="1" ht="18.75" x14ac:dyDescent="0.2">
      <c r="A19" s="6"/>
      <c r="B19" s="6"/>
      <c r="C19" s="6"/>
      <c r="D19" s="6"/>
      <c r="E19" s="6"/>
      <c r="F19" s="6"/>
      <c r="G19" s="6"/>
      <c r="H19" s="4"/>
      <c r="I19" s="4"/>
      <c r="J19" s="4"/>
      <c r="K19" s="4"/>
      <c r="L19" s="4"/>
      <c r="M19" s="4"/>
      <c r="N19" s="4"/>
      <c r="O19" s="4"/>
      <c r="P19" s="4"/>
      <c r="Q19" s="4"/>
      <c r="R19" s="4"/>
    </row>
    <row r="20" spans="1:21" s="3" customFormat="1" ht="31.5" x14ac:dyDescent="0.2">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75" x14ac:dyDescent="0.2">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47.25" x14ac:dyDescent="0.2">
      <c r="A22" s="26" t="s">
        <v>66</v>
      </c>
      <c r="B22" s="32" t="s">
        <v>506</v>
      </c>
      <c r="C22" s="220" t="s">
        <v>590</v>
      </c>
      <c r="D22" s="31"/>
      <c r="E22" s="31"/>
      <c r="F22" s="30"/>
      <c r="G22" s="30"/>
      <c r="H22" s="30"/>
      <c r="I22" s="30"/>
      <c r="J22" s="30"/>
      <c r="K22" s="30"/>
      <c r="L22" s="30"/>
      <c r="M22" s="30"/>
      <c r="N22" s="30"/>
      <c r="O22" s="30"/>
      <c r="P22" s="30"/>
      <c r="Q22" s="29"/>
      <c r="R22" s="29"/>
      <c r="S22" s="29"/>
      <c r="T22" s="29"/>
      <c r="U22" s="29"/>
    </row>
    <row r="23" spans="1:21" ht="31.5" x14ac:dyDescent="0.25">
      <c r="A23" s="26" t="s">
        <v>64</v>
      </c>
      <c r="B23" s="28" t="s">
        <v>61</v>
      </c>
      <c r="C23" s="151" t="s">
        <v>589</v>
      </c>
      <c r="D23" s="25"/>
      <c r="E23" s="25"/>
      <c r="F23" s="25"/>
      <c r="G23" s="25"/>
      <c r="H23" s="25"/>
      <c r="I23" s="25"/>
      <c r="J23" s="25"/>
      <c r="K23" s="25"/>
      <c r="L23" s="25"/>
      <c r="M23" s="25"/>
      <c r="N23" s="25"/>
      <c r="O23" s="25"/>
      <c r="P23" s="25"/>
      <c r="Q23" s="25"/>
      <c r="R23" s="25"/>
      <c r="S23" s="25"/>
      <c r="T23" s="25"/>
      <c r="U23" s="25"/>
    </row>
    <row r="24" spans="1:21" ht="63" x14ac:dyDescent="0.25">
      <c r="A24" s="26" t="s">
        <v>63</v>
      </c>
      <c r="B24" s="28" t="s">
        <v>572</v>
      </c>
      <c r="C24" s="221" t="s">
        <v>591</v>
      </c>
      <c r="D24" s="25"/>
      <c r="E24" s="25"/>
      <c r="F24" s="25"/>
      <c r="G24" s="25"/>
      <c r="H24" s="25"/>
      <c r="I24" s="25"/>
      <c r="J24" s="25"/>
      <c r="K24" s="25"/>
      <c r="L24" s="25"/>
      <c r="M24" s="25"/>
      <c r="N24" s="25"/>
      <c r="O24" s="25"/>
      <c r="P24" s="25"/>
      <c r="Q24" s="25"/>
      <c r="R24" s="25"/>
      <c r="S24" s="25"/>
      <c r="T24" s="25"/>
      <c r="U24" s="25"/>
    </row>
    <row r="25" spans="1:21" ht="31.5" x14ac:dyDescent="0.25">
      <c r="A25" s="26" t="s">
        <v>62</v>
      </c>
      <c r="B25" s="28" t="s">
        <v>526</v>
      </c>
      <c r="C25" s="222">
        <f>'1. паспорт местоположение'!C48</f>
        <v>49.250000506170998</v>
      </c>
      <c r="D25" s="25"/>
      <c r="E25" s="25"/>
      <c r="F25" s="25"/>
      <c r="G25" s="25"/>
      <c r="H25" s="25"/>
      <c r="I25" s="25"/>
      <c r="J25" s="25"/>
      <c r="K25" s="25"/>
      <c r="L25" s="25"/>
      <c r="M25" s="25"/>
      <c r="N25" s="25"/>
      <c r="O25" s="25"/>
      <c r="P25" s="25"/>
      <c r="Q25" s="25"/>
      <c r="R25" s="25"/>
      <c r="S25" s="25"/>
      <c r="T25" s="25"/>
      <c r="U25" s="25"/>
    </row>
    <row r="26" spans="1:21" ht="31.5" x14ac:dyDescent="0.25">
      <c r="A26" s="26" t="s">
        <v>60</v>
      </c>
      <c r="B26" s="28" t="s">
        <v>235</v>
      </c>
      <c r="C26" s="33" t="s">
        <v>551</v>
      </c>
      <c r="D26" s="25"/>
      <c r="E26" s="25"/>
      <c r="F26" s="25"/>
      <c r="G26" s="25"/>
      <c r="H26" s="25"/>
      <c r="I26" s="25"/>
      <c r="J26" s="25"/>
      <c r="K26" s="25"/>
      <c r="L26" s="25"/>
      <c r="M26" s="25"/>
      <c r="N26" s="25"/>
      <c r="O26" s="25"/>
      <c r="P26" s="25"/>
      <c r="Q26" s="25"/>
      <c r="R26" s="25"/>
      <c r="S26" s="25"/>
      <c r="T26" s="25"/>
      <c r="U26" s="25"/>
    </row>
    <row r="27" spans="1:21" ht="47.25" customHeight="1" x14ac:dyDescent="0.25">
      <c r="A27" s="26" t="s">
        <v>59</v>
      </c>
      <c r="B27" s="28" t="s">
        <v>507</v>
      </c>
      <c r="C27" s="279" t="s">
        <v>593</v>
      </c>
      <c r="D27" s="25"/>
      <c r="E27" s="25"/>
      <c r="F27" s="25"/>
      <c r="G27" s="25"/>
      <c r="H27" s="25"/>
      <c r="I27" s="25"/>
      <c r="J27" s="25"/>
      <c r="K27" s="25"/>
      <c r="L27" s="25"/>
      <c r="M27" s="25"/>
      <c r="N27" s="25"/>
      <c r="O27" s="25"/>
      <c r="P27" s="25"/>
      <c r="Q27" s="25"/>
      <c r="R27" s="25"/>
      <c r="S27" s="25"/>
      <c r="T27" s="25"/>
      <c r="U27" s="25"/>
    </row>
    <row r="28" spans="1:21" ht="15.75" x14ac:dyDescent="0.25">
      <c r="A28" s="26" t="s">
        <v>57</v>
      </c>
      <c r="B28" s="28" t="s">
        <v>58</v>
      </c>
      <c r="C28" s="220">
        <v>2022</v>
      </c>
      <c r="D28" s="25"/>
      <c r="E28" s="25"/>
      <c r="F28" s="25"/>
      <c r="G28" s="25"/>
      <c r="H28" s="25"/>
      <c r="I28" s="25"/>
      <c r="J28" s="25"/>
      <c r="K28" s="25"/>
      <c r="L28" s="25"/>
      <c r="M28" s="25"/>
      <c r="N28" s="25"/>
      <c r="O28" s="25"/>
      <c r="P28" s="25"/>
      <c r="Q28" s="25"/>
      <c r="R28" s="25"/>
      <c r="S28" s="25"/>
      <c r="T28" s="25"/>
      <c r="U28" s="25"/>
    </row>
    <row r="29" spans="1:21" ht="31.5" x14ac:dyDescent="0.25">
      <c r="A29" s="26" t="s">
        <v>55</v>
      </c>
      <c r="B29" s="27" t="s">
        <v>56</v>
      </c>
      <c r="C29" s="220">
        <v>2023</v>
      </c>
      <c r="D29" s="25"/>
      <c r="E29" s="25"/>
      <c r="F29" s="25"/>
      <c r="G29" s="25"/>
      <c r="H29" s="25"/>
      <c r="I29" s="25"/>
      <c r="J29" s="25"/>
      <c r="K29" s="25"/>
      <c r="L29" s="25"/>
      <c r="M29" s="25"/>
      <c r="N29" s="25"/>
      <c r="O29" s="25"/>
      <c r="P29" s="25"/>
      <c r="Q29" s="25"/>
      <c r="R29" s="25"/>
      <c r="S29" s="25"/>
      <c r="T29" s="25"/>
      <c r="U29" s="25"/>
    </row>
    <row r="30" spans="1:21" ht="31.5" x14ac:dyDescent="0.25">
      <c r="A30" s="26" t="s">
        <v>74</v>
      </c>
      <c r="B30" s="27" t="s">
        <v>54</v>
      </c>
      <c r="C30" s="33" t="s">
        <v>592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5" t="s">
        <v>11</v>
      </c>
    </row>
    <row r="3" spans="1:28" ht="18.75" x14ac:dyDescent="0.3">
      <c r="Z3" s="15" t="s">
        <v>69</v>
      </c>
    </row>
    <row r="4" spans="1:28" ht="18.75" customHeight="1" x14ac:dyDescent="0.25">
      <c r="A4" s="351" t="str">
        <f>'1. паспорт местоположение'!A5:C5</f>
        <v>Год раскрытия информации: 2022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47"/>
      <c r="AB6" s="147"/>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47"/>
      <c r="AB7" s="147"/>
    </row>
    <row r="8" spans="1:28" x14ac:dyDescent="0.25">
      <c r="A8" s="344" t="str">
        <f>'1. паспорт местоположение'!A9</f>
        <v xml:space="preserve">Акционерное общество "Калининградская генерирующая компания" </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148"/>
      <c r="AB8" s="148"/>
    </row>
    <row r="9" spans="1:28" ht="15.75"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49"/>
      <c r="AB9" s="149"/>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47"/>
      <c r="AB10" s="147"/>
    </row>
    <row r="11" spans="1:28" x14ac:dyDescent="0.25">
      <c r="A11" s="344" t="str">
        <f>'1. паспорт местоположение'!A12:C12</f>
        <v>L_KGK_02</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48"/>
      <c r="AB11" s="148"/>
    </row>
    <row r="12" spans="1:28" ht="15.75"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49"/>
      <c r="AB12" s="149"/>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1"/>
      <c r="AB13" s="11"/>
    </row>
    <row r="14" spans="1:28" x14ac:dyDescent="0.25">
      <c r="A14" s="344" t="str">
        <f>'1. паспорт местоположение'!A15</f>
        <v>Комплекс технических средств безопасности (РТСЮ)</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148"/>
      <c r="AB14" s="148"/>
    </row>
    <row r="15" spans="1:28" ht="15.75"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49"/>
      <c r="AB15" s="149"/>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155"/>
      <c r="AB16" s="155"/>
    </row>
    <row r="17" spans="1:2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155"/>
      <c r="AB17" s="155"/>
    </row>
    <row r="18" spans="1:28"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155"/>
      <c r="AB18" s="155"/>
    </row>
    <row r="19" spans="1:2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155"/>
      <c r="AB19" s="155"/>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56"/>
      <c r="AB20" s="156"/>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56"/>
      <c r="AB21" s="156"/>
    </row>
    <row r="22" spans="1:28" x14ac:dyDescent="0.25">
      <c r="A22" s="381" t="s">
        <v>525</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57"/>
      <c r="AB22" s="157"/>
    </row>
    <row r="23" spans="1:28" ht="32.25" customHeight="1" x14ac:dyDescent="0.25">
      <c r="A23" s="383" t="s">
        <v>376</v>
      </c>
      <c r="B23" s="384"/>
      <c r="C23" s="384"/>
      <c r="D23" s="384"/>
      <c r="E23" s="384"/>
      <c r="F23" s="384"/>
      <c r="G23" s="384"/>
      <c r="H23" s="384"/>
      <c r="I23" s="384"/>
      <c r="J23" s="384"/>
      <c r="K23" s="384"/>
      <c r="L23" s="385"/>
      <c r="M23" s="382" t="s">
        <v>377</v>
      </c>
      <c r="N23" s="382"/>
      <c r="O23" s="382"/>
      <c r="P23" s="382"/>
      <c r="Q23" s="382"/>
      <c r="R23" s="382"/>
      <c r="S23" s="382"/>
      <c r="T23" s="382"/>
      <c r="U23" s="382"/>
      <c r="V23" s="382"/>
      <c r="W23" s="382"/>
      <c r="X23" s="382"/>
      <c r="Y23" s="382"/>
      <c r="Z23" s="382"/>
    </row>
    <row r="24" spans="1:28" ht="151.5" customHeight="1" x14ac:dyDescent="0.25">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25">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25">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25">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25">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25">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25">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25">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30" x14ac:dyDescent="0.25">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25">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25">
      <c r="A37" s="105"/>
    </row>
  </sheetData>
  <customSheetViews>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3"/>
    </customSheetView>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351" t="str">
        <f>'1. паспорт местоположение'!A5:C5</f>
        <v>Год раскрытия информации: 2022 год</v>
      </c>
      <c r="B5" s="351"/>
      <c r="C5" s="351"/>
      <c r="D5" s="351"/>
      <c r="E5" s="351"/>
      <c r="F5" s="351"/>
      <c r="G5" s="351"/>
      <c r="H5" s="351"/>
      <c r="I5" s="351"/>
      <c r="J5" s="351"/>
      <c r="K5" s="351"/>
      <c r="L5" s="351"/>
      <c r="M5" s="351"/>
      <c r="N5" s="351"/>
      <c r="O5" s="351"/>
      <c r="P5" s="154"/>
      <c r="Q5" s="154"/>
      <c r="R5" s="154"/>
      <c r="S5" s="154"/>
      <c r="T5" s="154"/>
      <c r="U5" s="154"/>
      <c r="V5" s="154"/>
      <c r="W5" s="154"/>
      <c r="X5" s="154"/>
      <c r="Y5" s="154"/>
      <c r="Z5" s="154"/>
      <c r="AA5" s="154"/>
      <c r="AB5" s="154"/>
    </row>
    <row r="6" spans="1:28" s="12" customFormat="1" ht="18.75" x14ac:dyDescent="0.3">
      <c r="A6" s="17"/>
      <c r="B6" s="17"/>
      <c r="L6" s="15"/>
    </row>
    <row r="7" spans="1:28" s="12" customFormat="1" ht="18.75" x14ac:dyDescent="0.2">
      <c r="A7" s="349" t="s">
        <v>10</v>
      </c>
      <c r="B7" s="349"/>
      <c r="C7" s="349"/>
      <c r="D7" s="349"/>
      <c r="E7" s="349"/>
      <c r="F7" s="349"/>
      <c r="G7" s="349"/>
      <c r="H7" s="349"/>
      <c r="I7" s="349"/>
      <c r="J7" s="349"/>
      <c r="K7" s="349"/>
      <c r="L7" s="349"/>
      <c r="M7" s="349"/>
      <c r="N7" s="349"/>
      <c r="O7" s="349"/>
      <c r="P7" s="13"/>
      <c r="Q7" s="13"/>
      <c r="R7" s="13"/>
      <c r="S7" s="13"/>
      <c r="T7" s="13"/>
      <c r="U7" s="13"/>
      <c r="V7" s="13"/>
      <c r="W7" s="13"/>
      <c r="X7" s="13"/>
      <c r="Y7" s="13"/>
      <c r="Z7" s="13"/>
    </row>
    <row r="8" spans="1:28" s="12" customFormat="1" ht="18.75" x14ac:dyDescent="0.2">
      <c r="A8" s="349"/>
      <c r="B8" s="349"/>
      <c r="C8" s="349"/>
      <c r="D8" s="349"/>
      <c r="E8" s="349"/>
      <c r="F8" s="349"/>
      <c r="G8" s="349"/>
      <c r="H8" s="349"/>
      <c r="I8" s="349"/>
      <c r="J8" s="349"/>
      <c r="K8" s="349"/>
      <c r="L8" s="349"/>
      <c r="M8" s="349"/>
      <c r="N8" s="349"/>
      <c r="O8" s="349"/>
      <c r="P8" s="13"/>
      <c r="Q8" s="13"/>
      <c r="R8" s="13"/>
      <c r="S8" s="13"/>
      <c r="T8" s="13"/>
      <c r="U8" s="13"/>
      <c r="V8" s="13"/>
      <c r="W8" s="13"/>
      <c r="X8" s="13"/>
      <c r="Y8" s="13"/>
      <c r="Z8" s="13"/>
    </row>
    <row r="9" spans="1:28" s="12" customFormat="1" ht="18.75" x14ac:dyDescent="0.2">
      <c r="A9" s="344" t="str">
        <f>'1. паспорт местоположение'!A9:C9</f>
        <v xml:space="preserve">Акционерное общество "Калининградская генерирующая компания" </v>
      </c>
      <c r="B9" s="344"/>
      <c r="C9" s="344"/>
      <c r="D9" s="344"/>
      <c r="E9" s="344"/>
      <c r="F9" s="344"/>
      <c r="G9" s="344"/>
      <c r="H9" s="344"/>
      <c r="I9" s="344"/>
      <c r="J9" s="344"/>
      <c r="K9" s="344"/>
      <c r="L9" s="344"/>
      <c r="M9" s="344"/>
      <c r="N9" s="344"/>
      <c r="O9" s="344"/>
      <c r="P9" s="13"/>
      <c r="Q9" s="13"/>
      <c r="R9" s="13"/>
      <c r="S9" s="13"/>
      <c r="T9" s="13"/>
      <c r="U9" s="13"/>
      <c r="V9" s="13"/>
      <c r="W9" s="13"/>
      <c r="X9" s="13"/>
      <c r="Y9" s="13"/>
      <c r="Z9" s="13"/>
    </row>
    <row r="10" spans="1:28" s="12" customFormat="1" ht="18.75" x14ac:dyDescent="0.2">
      <c r="A10" s="345" t="s">
        <v>9</v>
      </c>
      <c r="B10" s="345"/>
      <c r="C10" s="345"/>
      <c r="D10" s="345"/>
      <c r="E10" s="345"/>
      <c r="F10" s="345"/>
      <c r="G10" s="345"/>
      <c r="H10" s="345"/>
      <c r="I10" s="345"/>
      <c r="J10" s="345"/>
      <c r="K10" s="345"/>
      <c r="L10" s="345"/>
      <c r="M10" s="345"/>
      <c r="N10" s="345"/>
      <c r="O10" s="345"/>
      <c r="P10" s="13"/>
      <c r="Q10" s="13"/>
      <c r="R10" s="13"/>
      <c r="S10" s="13"/>
      <c r="T10" s="13"/>
      <c r="U10" s="13"/>
      <c r="V10" s="13"/>
      <c r="W10" s="13"/>
      <c r="X10" s="13"/>
      <c r="Y10" s="13"/>
      <c r="Z10" s="13"/>
    </row>
    <row r="11" spans="1:28" s="12" customFormat="1" ht="18.75" x14ac:dyDescent="0.2">
      <c r="A11" s="349"/>
      <c r="B11" s="349"/>
      <c r="C11" s="349"/>
      <c r="D11" s="349"/>
      <c r="E11" s="349"/>
      <c r="F11" s="349"/>
      <c r="G11" s="349"/>
      <c r="H11" s="349"/>
      <c r="I11" s="349"/>
      <c r="J11" s="349"/>
      <c r="K11" s="349"/>
      <c r="L11" s="349"/>
      <c r="M11" s="349"/>
      <c r="N11" s="349"/>
      <c r="O11" s="349"/>
      <c r="P11" s="13"/>
      <c r="Q11" s="13"/>
      <c r="R11" s="13"/>
      <c r="S11" s="13"/>
      <c r="T11" s="13"/>
      <c r="U11" s="13"/>
      <c r="V11" s="13"/>
      <c r="W11" s="13"/>
      <c r="X11" s="13"/>
      <c r="Y11" s="13"/>
      <c r="Z11" s="13"/>
    </row>
    <row r="12" spans="1:28" s="12" customFormat="1" ht="18.75" x14ac:dyDescent="0.2">
      <c r="A12" s="344" t="str">
        <f>'1. паспорт местоположение'!A12:C12</f>
        <v>L_KGK_02</v>
      </c>
      <c r="B12" s="344"/>
      <c r="C12" s="344"/>
      <c r="D12" s="344"/>
      <c r="E12" s="344"/>
      <c r="F12" s="344"/>
      <c r="G12" s="344"/>
      <c r="H12" s="344"/>
      <c r="I12" s="344"/>
      <c r="J12" s="344"/>
      <c r="K12" s="344"/>
      <c r="L12" s="344"/>
      <c r="M12" s="344"/>
      <c r="N12" s="344"/>
      <c r="O12" s="344"/>
      <c r="P12" s="13"/>
      <c r="Q12" s="13"/>
      <c r="R12" s="13"/>
      <c r="S12" s="13"/>
      <c r="T12" s="13"/>
      <c r="U12" s="13"/>
      <c r="V12" s="13"/>
      <c r="W12" s="13"/>
      <c r="X12" s="13"/>
      <c r="Y12" s="13"/>
      <c r="Z12" s="13"/>
    </row>
    <row r="13" spans="1:28" s="12" customFormat="1" ht="18.75" x14ac:dyDescent="0.2">
      <c r="A13" s="345" t="s">
        <v>8</v>
      </c>
      <c r="B13" s="345"/>
      <c r="C13" s="345"/>
      <c r="D13" s="345"/>
      <c r="E13" s="345"/>
      <c r="F13" s="345"/>
      <c r="G13" s="345"/>
      <c r="H13" s="345"/>
      <c r="I13" s="345"/>
      <c r="J13" s="345"/>
      <c r="K13" s="345"/>
      <c r="L13" s="345"/>
      <c r="M13" s="345"/>
      <c r="N13" s="345"/>
      <c r="O13" s="345"/>
      <c r="P13" s="13"/>
      <c r="Q13" s="13"/>
      <c r="R13" s="13"/>
      <c r="S13" s="13"/>
      <c r="T13" s="13"/>
      <c r="U13" s="13"/>
      <c r="V13" s="13"/>
      <c r="W13" s="13"/>
      <c r="X13" s="13"/>
      <c r="Y13" s="13"/>
      <c r="Z13" s="13"/>
    </row>
    <row r="14" spans="1:28" s="9" customFormat="1" ht="15.75" customHeight="1" x14ac:dyDescent="0.2">
      <c r="A14" s="350"/>
      <c r="B14" s="350"/>
      <c r="C14" s="350"/>
      <c r="D14" s="350"/>
      <c r="E14" s="350"/>
      <c r="F14" s="350"/>
      <c r="G14" s="350"/>
      <c r="H14" s="350"/>
      <c r="I14" s="350"/>
      <c r="J14" s="350"/>
      <c r="K14" s="350"/>
      <c r="L14" s="350"/>
      <c r="M14" s="350"/>
      <c r="N14" s="350"/>
      <c r="O14" s="350"/>
      <c r="P14" s="10"/>
      <c r="Q14" s="10"/>
      <c r="R14" s="10"/>
      <c r="S14" s="10"/>
      <c r="T14" s="10"/>
      <c r="U14" s="10"/>
      <c r="V14" s="10"/>
      <c r="W14" s="10"/>
      <c r="X14" s="10"/>
      <c r="Y14" s="10"/>
      <c r="Z14" s="10"/>
    </row>
    <row r="15" spans="1:28" s="3" customFormat="1" ht="12" x14ac:dyDescent="0.2">
      <c r="A15" s="344" t="str">
        <f>'1. паспорт местоположение'!A15</f>
        <v>Комплекс технических средств безопасности (РТСЮ)</v>
      </c>
      <c r="B15" s="344"/>
      <c r="C15" s="344"/>
      <c r="D15" s="344"/>
      <c r="E15" s="344"/>
      <c r="F15" s="344"/>
      <c r="G15" s="344"/>
      <c r="H15" s="344"/>
      <c r="I15" s="344"/>
      <c r="J15" s="344"/>
      <c r="K15" s="344"/>
      <c r="L15" s="344"/>
      <c r="M15" s="344"/>
      <c r="N15" s="344"/>
      <c r="O15" s="344"/>
      <c r="P15" s="8"/>
      <c r="Q15" s="8"/>
      <c r="R15" s="8"/>
      <c r="S15" s="8"/>
      <c r="T15" s="8"/>
      <c r="U15" s="8"/>
      <c r="V15" s="8"/>
      <c r="W15" s="8"/>
      <c r="X15" s="8"/>
      <c r="Y15" s="8"/>
      <c r="Z15" s="8"/>
    </row>
    <row r="16" spans="1:28" s="3" customFormat="1" ht="15" customHeight="1" x14ac:dyDescent="0.2">
      <c r="A16" s="345" t="s">
        <v>7</v>
      </c>
      <c r="B16" s="345"/>
      <c r="C16" s="345"/>
      <c r="D16" s="345"/>
      <c r="E16" s="345"/>
      <c r="F16" s="345"/>
      <c r="G16" s="345"/>
      <c r="H16" s="345"/>
      <c r="I16" s="345"/>
      <c r="J16" s="345"/>
      <c r="K16" s="345"/>
      <c r="L16" s="345"/>
      <c r="M16" s="345"/>
      <c r="N16" s="345"/>
      <c r="O16" s="345"/>
      <c r="P16" s="6"/>
      <c r="Q16" s="6"/>
      <c r="R16" s="6"/>
      <c r="S16" s="6"/>
      <c r="T16" s="6"/>
      <c r="U16" s="6"/>
      <c r="V16" s="6"/>
      <c r="W16" s="6"/>
      <c r="X16" s="6"/>
      <c r="Y16" s="6"/>
      <c r="Z16" s="6"/>
    </row>
    <row r="17" spans="1:26" s="3" customFormat="1" ht="15" customHeight="1" x14ac:dyDescent="0.2">
      <c r="A17" s="346"/>
      <c r="B17" s="346"/>
      <c r="C17" s="346"/>
      <c r="D17" s="346"/>
      <c r="E17" s="346"/>
      <c r="F17" s="346"/>
      <c r="G17" s="346"/>
      <c r="H17" s="346"/>
      <c r="I17" s="346"/>
      <c r="J17" s="346"/>
      <c r="K17" s="346"/>
      <c r="L17" s="346"/>
      <c r="M17" s="346"/>
      <c r="N17" s="346"/>
      <c r="O17" s="346"/>
      <c r="P17" s="4"/>
      <c r="Q17" s="4"/>
      <c r="R17" s="4"/>
      <c r="S17" s="4"/>
      <c r="T17" s="4"/>
      <c r="U17" s="4"/>
      <c r="V17" s="4"/>
      <c r="W17" s="4"/>
    </row>
    <row r="18" spans="1:26" s="3" customFormat="1" ht="91.5" customHeight="1" x14ac:dyDescent="0.2">
      <c r="A18" s="386" t="s">
        <v>502</v>
      </c>
      <c r="B18" s="386"/>
      <c r="C18" s="386"/>
      <c r="D18" s="386"/>
      <c r="E18" s="386"/>
      <c r="F18" s="386"/>
      <c r="G18" s="386"/>
      <c r="H18" s="386"/>
      <c r="I18" s="386"/>
      <c r="J18" s="386"/>
      <c r="K18" s="386"/>
      <c r="L18" s="386"/>
      <c r="M18" s="386"/>
      <c r="N18" s="386"/>
      <c r="O18" s="386"/>
      <c r="P18" s="7"/>
      <c r="Q18" s="7"/>
      <c r="R18" s="7"/>
      <c r="S18" s="7"/>
      <c r="T18" s="7"/>
      <c r="U18" s="7"/>
      <c r="V18" s="7"/>
      <c r="W18" s="7"/>
      <c r="X18" s="7"/>
      <c r="Y18" s="7"/>
      <c r="Z18" s="7"/>
    </row>
    <row r="19" spans="1:26" s="3" customFormat="1" ht="78" customHeight="1" x14ac:dyDescent="0.2">
      <c r="A19" s="352" t="s">
        <v>6</v>
      </c>
      <c r="B19" s="352" t="s">
        <v>89</v>
      </c>
      <c r="C19" s="352" t="s">
        <v>88</v>
      </c>
      <c r="D19" s="352" t="s">
        <v>77</v>
      </c>
      <c r="E19" s="387" t="s">
        <v>87</v>
      </c>
      <c r="F19" s="388"/>
      <c r="G19" s="388"/>
      <c r="H19" s="388"/>
      <c r="I19" s="389"/>
      <c r="J19" s="352" t="s">
        <v>86</v>
      </c>
      <c r="K19" s="352"/>
      <c r="L19" s="352"/>
      <c r="M19" s="352"/>
      <c r="N19" s="352"/>
      <c r="O19" s="352"/>
      <c r="P19" s="4"/>
      <c r="Q19" s="4"/>
      <c r="R19" s="4"/>
      <c r="S19" s="4"/>
      <c r="T19" s="4"/>
      <c r="U19" s="4"/>
      <c r="V19" s="4"/>
      <c r="W19" s="4"/>
    </row>
    <row r="20" spans="1:26" s="3" customFormat="1" ht="51" customHeight="1" x14ac:dyDescent="0.2">
      <c r="A20" s="352"/>
      <c r="B20" s="352"/>
      <c r="C20" s="352"/>
      <c r="D20" s="352"/>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
      <c r="A22" s="40"/>
      <c r="B22" s="212" t="s">
        <v>552</v>
      </c>
      <c r="C22" s="212" t="s">
        <v>552</v>
      </c>
      <c r="D22" s="212" t="s">
        <v>552</v>
      </c>
      <c r="E22" s="212" t="s">
        <v>552</v>
      </c>
      <c r="F22" s="212" t="s">
        <v>552</v>
      </c>
      <c r="G22" s="212" t="s">
        <v>552</v>
      </c>
      <c r="H22" s="212" t="s">
        <v>552</v>
      </c>
      <c r="I22" s="212" t="s">
        <v>552</v>
      </c>
      <c r="J22" s="212" t="s">
        <v>552</v>
      </c>
      <c r="K22" s="212" t="s">
        <v>552</v>
      </c>
      <c r="L22" s="212" t="s">
        <v>552</v>
      </c>
      <c r="M22" s="212" t="s">
        <v>552</v>
      </c>
      <c r="N22" s="212" t="s">
        <v>552</v>
      </c>
      <c r="O22" s="212" t="s">
        <v>552</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J129"/>
  <sheetViews>
    <sheetView view="pageBreakPreview" topLeftCell="A18" zoomScaleNormal="80" zoomScaleSheetLayoutView="100" workbookViewId="0">
      <selection activeCell="A71" sqref="A71"/>
    </sheetView>
  </sheetViews>
  <sheetFormatPr defaultColWidth="9.140625" defaultRowHeight="15.75" x14ac:dyDescent="0.2"/>
  <cols>
    <col min="1" max="1" width="61.7109375" style="175" customWidth="1"/>
    <col min="2" max="2" width="18.5703125" style="171" customWidth="1"/>
    <col min="3" max="8" width="16.85546875" style="171" customWidth="1"/>
    <col min="9" max="9" width="15.140625" style="171" customWidth="1"/>
    <col min="10" max="10" width="16.7109375" style="171" customWidth="1"/>
    <col min="11" max="11" width="16" style="171" customWidth="1"/>
    <col min="12" max="16" width="16.85546875" style="172" customWidth="1"/>
    <col min="17" max="221" width="9.140625" style="172"/>
    <col min="222" max="222" width="61.7109375" style="172" customWidth="1"/>
    <col min="223" max="223" width="18.5703125" style="172" customWidth="1"/>
    <col min="224" max="263" width="16.85546875" style="172" customWidth="1"/>
    <col min="264" max="265" width="18.5703125" style="172" customWidth="1"/>
    <col min="266" max="266" width="21.7109375" style="172" customWidth="1"/>
    <col min="267" max="477" width="9.140625" style="172"/>
    <col min="478" max="478" width="61.7109375" style="172" customWidth="1"/>
    <col min="479" max="479" width="18.5703125" style="172" customWidth="1"/>
    <col min="480" max="519" width="16.85546875" style="172" customWidth="1"/>
    <col min="520" max="521" width="18.5703125" style="172" customWidth="1"/>
    <col min="522" max="522" width="21.7109375" style="172" customWidth="1"/>
    <col min="523" max="733" width="9.140625" style="172"/>
    <col min="734" max="734" width="61.7109375" style="172" customWidth="1"/>
    <col min="735" max="735" width="18.5703125" style="172" customWidth="1"/>
    <col min="736" max="775" width="16.85546875" style="172" customWidth="1"/>
    <col min="776" max="777" width="18.5703125" style="172" customWidth="1"/>
    <col min="778" max="778" width="21.7109375" style="172" customWidth="1"/>
    <col min="779" max="989" width="9.140625" style="172"/>
    <col min="990" max="990" width="61.7109375" style="172" customWidth="1"/>
    <col min="991" max="991" width="18.5703125" style="172" customWidth="1"/>
    <col min="992" max="1031" width="16.85546875" style="172" customWidth="1"/>
    <col min="1032" max="1033" width="18.5703125" style="172" customWidth="1"/>
    <col min="1034" max="1034" width="21.7109375" style="172" customWidth="1"/>
    <col min="1035" max="1245" width="9.140625" style="172"/>
    <col min="1246" max="1246" width="61.7109375" style="172" customWidth="1"/>
    <col min="1247" max="1247" width="18.5703125" style="172" customWidth="1"/>
    <col min="1248" max="1287" width="16.85546875" style="172" customWidth="1"/>
    <col min="1288" max="1289" width="18.5703125" style="172" customWidth="1"/>
    <col min="1290" max="1290" width="21.7109375" style="172" customWidth="1"/>
    <col min="1291" max="1501" width="9.140625" style="172"/>
    <col min="1502" max="1502" width="61.7109375" style="172" customWidth="1"/>
    <col min="1503" max="1503" width="18.5703125" style="172" customWidth="1"/>
    <col min="1504" max="1543" width="16.85546875" style="172" customWidth="1"/>
    <col min="1544" max="1545" width="18.5703125" style="172" customWidth="1"/>
    <col min="1546" max="1546" width="21.7109375" style="172" customWidth="1"/>
    <col min="1547" max="1757" width="9.140625" style="172"/>
    <col min="1758" max="1758" width="61.7109375" style="172" customWidth="1"/>
    <col min="1759" max="1759" width="18.5703125" style="172" customWidth="1"/>
    <col min="1760" max="1799" width="16.85546875" style="172" customWidth="1"/>
    <col min="1800" max="1801" width="18.5703125" style="172" customWidth="1"/>
    <col min="1802" max="1802" width="21.7109375" style="172" customWidth="1"/>
    <col min="1803" max="2013" width="9.140625" style="172"/>
    <col min="2014" max="2014" width="61.7109375" style="172" customWidth="1"/>
    <col min="2015" max="2015" width="18.5703125" style="172" customWidth="1"/>
    <col min="2016" max="2055" width="16.85546875" style="172" customWidth="1"/>
    <col min="2056" max="2057" width="18.5703125" style="172" customWidth="1"/>
    <col min="2058" max="2058" width="21.7109375" style="172" customWidth="1"/>
    <col min="2059" max="2269" width="9.140625" style="172"/>
    <col min="2270" max="2270" width="61.7109375" style="172" customWidth="1"/>
    <col min="2271" max="2271" width="18.5703125" style="172" customWidth="1"/>
    <col min="2272" max="2311" width="16.85546875" style="172" customWidth="1"/>
    <col min="2312" max="2313" width="18.5703125" style="172" customWidth="1"/>
    <col min="2314" max="2314" width="21.7109375" style="172" customWidth="1"/>
    <col min="2315" max="2525" width="9.140625" style="172"/>
    <col min="2526" max="2526" width="61.7109375" style="172" customWidth="1"/>
    <col min="2527" max="2527" width="18.5703125" style="172" customWidth="1"/>
    <col min="2528" max="2567" width="16.85546875" style="172" customWidth="1"/>
    <col min="2568" max="2569" width="18.5703125" style="172" customWidth="1"/>
    <col min="2570" max="2570" width="21.7109375" style="172" customWidth="1"/>
    <col min="2571" max="2781" width="9.140625" style="172"/>
    <col min="2782" max="2782" width="61.7109375" style="172" customWidth="1"/>
    <col min="2783" max="2783" width="18.5703125" style="172" customWidth="1"/>
    <col min="2784" max="2823" width="16.85546875" style="172" customWidth="1"/>
    <col min="2824" max="2825" width="18.5703125" style="172" customWidth="1"/>
    <col min="2826" max="2826" width="21.7109375" style="172" customWidth="1"/>
    <col min="2827" max="3037" width="9.140625" style="172"/>
    <col min="3038" max="3038" width="61.7109375" style="172" customWidth="1"/>
    <col min="3039" max="3039" width="18.5703125" style="172" customWidth="1"/>
    <col min="3040" max="3079" width="16.85546875" style="172" customWidth="1"/>
    <col min="3080" max="3081" width="18.5703125" style="172" customWidth="1"/>
    <col min="3082" max="3082" width="21.7109375" style="172" customWidth="1"/>
    <col min="3083" max="3293" width="9.140625" style="172"/>
    <col min="3294" max="3294" width="61.7109375" style="172" customWidth="1"/>
    <col min="3295" max="3295" width="18.5703125" style="172" customWidth="1"/>
    <col min="3296" max="3335" width="16.85546875" style="172" customWidth="1"/>
    <col min="3336" max="3337" width="18.5703125" style="172" customWidth="1"/>
    <col min="3338" max="3338" width="21.7109375" style="172" customWidth="1"/>
    <col min="3339" max="3549" width="9.140625" style="172"/>
    <col min="3550" max="3550" width="61.7109375" style="172" customWidth="1"/>
    <col min="3551" max="3551" width="18.5703125" style="172" customWidth="1"/>
    <col min="3552" max="3591" width="16.85546875" style="172" customWidth="1"/>
    <col min="3592" max="3593" width="18.5703125" style="172" customWidth="1"/>
    <col min="3594" max="3594" width="21.7109375" style="172" customWidth="1"/>
    <col min="3595" max="3805" width="9.140625" style="172"/>
    <col min="3806" max="3806" width="61.7109375" style="172" customWidth="1"/>
    <col min="3807" max="3807" width="18.5703125" style="172" customWidth="1"/>
    <col min="3808" max="3847" width="16.85546875" style="172" customWidth="1"/>
    <col min="3848" max="3849" width="18.5703125" style="172" customWidth="1"/>
    <col min="3850" max="3850" width="21.7109375" style="172" customWidth="1"/>
    <col min="3851" max="4061" width="9.140625" style="172"/>
    <col min="4062" max="4062" width="61.7109375" style="172" customWidth="1"/>
    <col min="4063" max="4063" width="18.5703125" style="172" customWidth="1"/>
    <col min="4064" max="4103" width="16.85546875" style="172" customWidth="1"/>
    <col min="4104" max="4105" width="18.5703125" style="172" customWidth="1"/>
    <col min="4106" max="4106" width="21.7109375" style="172" customWidth="1"/>
    <col min="4107" max="4317" width="9.140625" style="172"/>
    <col min="4318" max="4318" width="61.7109375" style="172" customWidth="1"/>
    <col min="4319" max="4319" width="18.5703125" style="172" customWidth="1"/>
    <col min="4320" max="4359" width="16.85546875" style="172" customWidth="1"/>
    <col min="4360" max="4361" width="18.5703125" style="172" customWidth="1"/>
    <col min="4362" max="4362" width="21.7109375" style="172" customWidth="1"/>
    <col min="4363" max="4573" width="9.140625" style="172"/>
    <col min="4574" max="4574" width="61.7109375" style="172" customWidth="1"/>
    <col min="4575" max="4575" width="18.5703125" style="172" customWidth="1"/>
    <col min="4576" max="4615" width="16.85546875" style="172" customWidth="1"/>
    <col min="4616" max="4617" width="18.5703125" style="172" customWidth="1"/>
    <col min="4618" max="4618" width="21.7109375" style="172" customWidth="1"/>
    <col min="4619" max="4829" width="9.140625" style="172"/>
    <col min="4830" max="4830" width="61.7109375" style="172" customWidth="1"/>
    <col min="4831" max="4831" width="18.5703125" style="172" customWidth="1"/>
    <col min="4832" max="4871" width="16.85546875" style="172" customWidth="1"/>
    <col min="4872" max="4873" width="18.5703125" style="172" customWidth="1"/>
    <col min="4874" max="4874" width="21.7109375" style="172" customWidth="1"/>
    <col min="4875" max="5085" width="9.140625" style="172"/>
    <col min="5086" max="5086" width="61.7109375" style="172" customWidth="1"/>
    <col min="5087" max="5087" width="18.5703125" style="172" customWidth="1"/>
    <col min="5088" max="5127" width="16.85546875" style="172" customWidth="1"/>
    <col min="5128" max="5129" width="18.5703125" style="172" customWidth="1"/>
    <col min="5130" max="5130" width="21.7109375" style="172" customWidth="1"/>
    <col min="5131" max="5341" width="9.140625" style="172"/>
    <col min="5342" max="5342" width="61.7109375" style="172" customWidth="1"/>
    <col min="5343" max="5343" width="18.5703125" style="172" customWidth="1"/>
    <col min="5344" max="5383" width="16.85546875" style="172" customWidth="1"/>
    <col min="5384" max="5385" width="18.5703125" style="172" customWidth="1"/>
    <col min="5386" max="5386" width="21.7109375" style="172" customWidth="1"/>
    <col min="5387" max="5597" width="9.140625" style="172"/>
    <col min="5598" max="5598" width="61.7109375" style="172" customWidth="1"/>
    <col min="5599" max="5599" width="18.5703125" style="172" customWidth="1"/>
    <col min="5600" max="5639" width="16.85546875" style="172" customWidth="1"/>
    <col min="5640" max="5641" width="18.5703125" style="172" customWidth="1"/>
    <col min="5642" max="5642" width="21.7109375" style="172" customWidth="1"/>
    <col min="5643" max="5853" width="9.140625" style="172"/>
    <col min="5854" max="5854" width="61.7109375" style="172" customWidth="1"/>
    <col min="5855" max="5855" width="18.5703125" style="172" customWidth="1"/>
    <col min="5856" max="5895" width="16.85546875" style="172" customWidth="1"/>
    <col min="5896" max="5897" width="18.5703125" style="172" customWidth="1"/>
    <col min="5898" max="5898" width="21.7109375" style="172" customWidth="1"/>
    <col min="5899" max="6109" width="9.140625" style="172"/>
    <col min="6110" max="6110" width="61.7109375" style="172" customWidth="1"/>
    <col min="6111" max="6111" width="18.5703125" style="172" customWidth="1"/>
    <col min="6112" max="6151" width="16.85546875" style="172" customWidth="1"/>
    <col min="6152" max="6153" width="18.5703125" style="172" customWidth="1"/>
    <col min="6154" max="6154" width="21.7109375" style="172" customWidth="1"/>
    <col min="6155" max="6365" width="9.140625" style="172"/>
    <col min="6366" max="6366" width="61.7109375" style="172" customWidth="1"/>
    <col min="6367" max="6367" width="18.5703125" style="172" customWidth="1"/>
    <col min="6368" max="6407" width="16.85546875" style="172" customWidth="1"/>
    <col min="6408" max="6409" width="18.5703125" style="172" customWidth="1"/>
    <col min="6410" max="6410" width="21.7109375" style="172" customWidth="1"/>
    <col min="6411" max="6621" width="9.140625" style="172"/>
    <col min="6622" max="6622" width="61.7109375" style="172" customWidth="1"/>
    <col min="6623" max="6623" width="18.5703125" style="172" customWidth="1"/>
    <col min="6624" max="6663" width="16.85546875" style="172" customWidth="1"/>
    <col min="6664" max="6665" width="18.5703125" style="172" customWidth="1"/>
    <col min="6666" max="6666" width="21.7109375" style="172" customWidth="1"/>
    <col min="6667" max="6877" width="9.140625" style="172"/>
    <col min="6878" max="6878" width="61.7109375" style="172" customWidth="1"/>
    <col min="6879" max="6879" width="18.5703125" style="172" customWidth="1"/>
    <col min="6880" max="6919" width="16.85546875" style="172" customWidth="1"/>
    <col min="6920" max="6921" width="18.5703125" style="172" customWidth="1"/>
    <col min="6922" max="6922" width="21.7109375" style="172" customWidth="1"/>
    <col min="6923" max="7133" width="9.140625" style="172"/>
    <col min="7134" max="7134" width="61.7109375" style="172" customWidth="1"/>
    <col min="7135" max="7135" width="18.5703125" style="172" customWidth="1"/>
    <col min="7136" max="7175" width="16.85546875" style="172" customWidth="1"/>
    <col min="7176" max="7177" width="18.5703125" style="172" customWidth="1"/>
    <col min="7178" max="7178" width="21.7109375" style="172" customWidth="1"/>
    <col min="7179" max="7389" width="9.140625" style="172"/>
    <col min="7390" max="7390" width="61.7109375" style="172" customWidth="1"/>
    <col min="7391" max="7391" width="18.5703125" style="172" customWidth="1"/>
    <col min="7392" max="7431" width="16.85546875" style="172" customWidth="1"/>
    <col min="7432" max="7433" width="18.5703125" style="172" customWidth="1"/>
    <col min="7434" max="7434" width="21.7109375" style="172" customWidth="1"/>
    <col min="7435" max="7645" width="9.140625" style="172"/>
    <col min="7646" max="7646" width="61.7109375" style="172" customWidth="1"/>
    <col min="7647" max="7647" width="18.5703125" style="172" customWidth="1"/>
    <col min="7648" max="7687" width="16.85546875" style="172" customWidth="1"/>
    <col min="7688" max="7689" width="18.5703125" style="172" customWidth="1"/>
    <col min="7690" max="7690" width="21.7109375" style="172" customWidth="1"/>
    <col min="7691" max="7901" width="9.140625" style="172"/>
    <col min="7902" max="7902" width="61.7109375" style="172" customWidth="1"/>
    <col min="7903" max="7903" width="18.5703125" style="172" customWidth="1"/>
    <col min="7904" max="7943" width="16.85546875" style="172" customWidth="1"/>
    <col min="7944" max="7945" width="18.5703125" style="172" customWidth="1"/>
    <col min="7946" max="7946" width="21.7109375" style="172" customWidth="1"/>
    <col min="7947" max="8157" width="9.140625" style="172"/>
    <col min="8158" max="8158" width="61.7109375" style="172" customWidth="1"/>
    <col min="8159" max="8159" width="18.5703125" style="172" customWidth="1"/>
    <col min="8160" max="8199" width="16.85546875" style="172" customWidth="1"/>
    <col min="8200" max="8201" width="18.5703125" style="172" customWidth="1"/>
    <col min="8202" max="8202" width="21.7109375" style="172" customWidth="1"/>
    <col min="8203" max="8413" width="9.140625" style="172"/>
    <col min="8414" max="8414" width="61.7109375" style="172" customWidth="1"/>
    <col min="8415" max="8415" width="18.5703125" style="172" customWidth="1"/>
    <col min="8416" max="8455" width="16.85546875" style="172" customWidth="1"/>
    <col min="8456" max="8457" width="18.5703125" style="172" customWidth="1"/>
    <col min="8458" max="8458" width="21.7109375" style="172" customWidth="1"/>
    <col min="8459" max="8669" width="9.140625" style="172"/>
    <col min="8670" max="8670" width="61.7109375" style="172" customWidth="1"/>
    <col min="8671" max="8671" width="18.5703125" style="172" customWidth="1"/>
    <col min="8672" max="8711" width="16.85546875" style="172" customWidth="1"/>
    <col min="8712" max="8713" width="18.5703125" style="172" customWidth="1"/>
    <col min="8714" max="8714" width="21.7109375" style="172" customWidth="1"/>
    <col min="8715" max="8925" width="9.140625" style="172"/>
    <col min="8926" max="8926" width="61.7109375" style="172" customWidth="1"/>
    <col min="8927" max="8927" width="18.5703125" style="172" customWidth="1"/>
    <col min="8928" max="8967" width="16.85546875" style="172" customWidth="1"/>
    <col min="8968" max="8969" width="18.5703125" style="172" customWidth="1"/>
    <col min="8970" max="8970" width="21.7109375" style="172" customWidth="1"/>
    <col min="8971" max="9181" width="9.140625" style="172"/>
    <col min="9182" max="9182" width="61.7109375" style="172" customWidth="1"/>
    <col min="9183" max="9183" width="18.5703125" style="172" customWidth="1"/>
    <col min="9184" max="9223" width="16.85546875" style="172" customWidth="1"/>
    <col min="9224" max="9225" width="18.5703125" style="172" customWidth="1"/>
    <col min="9226" max="9226" width="21.7109375" style="172" customWidth="1"/>
    <col min="9227" max="9437" width="9.140625" style="172"/>
    <col min="9438" max="9438" width="61.7109375" style="172" customWidth="1"/>
    <col min="9439" max="9439" width="18.5703125" style="172" customWidth="1"/>
    <col min="9440" max="9479" width="16.85546875" style="172" customWidth="1"/>
    <col min="9480" max="9481" width="18.5703125" style="172" customWidth="1"/>
    <col min="9482" max="9482" width="21.7109375" style="172" customWidth="1"/>
    <col min="9483" max="9693" width="9.140625" style="172"/>
    <col min="9694" max="9694" width="61.7109375" style="172" customWidth="1"/>
    <col min="9695" max="9695" width="18.5703125" style="172" customWidth="1"/>
    <col min="9696" max="9735" width="16.85546875" style="172" customWidth="1"/>
    <col min="9736" max="9737" width="18.5703125" style="172" customWidth="1"/>
    <col min="9738" max="9738" width="21.7109375" style="172" customWidth="1"/>
    <col min="9739" max="9949" width="9.140625" style="172"/>
    <col min="9950" max="9950" width="61.7109375" style="172" customWidth="1"/>
    <col min="9951" max="9951" width="18.5703125" style="172" customWidth="1"/>
    <col min="9952" max="9991" width="16.85546875" style="172" customWidth="1"/>
    <col min="9992" max="9993" width="18.5703125" style="172" customWidth="1"/>
    <col min="9994" max="9994" width="21.7109375" style="172" customWidth="1"/>
    <col min="9995" max="10205" width="9.140625" style="172"/>
    <col min="10206" max="10206" width="61.7109375" style="172" customWidth="1"/>
    <col min="10207" max="10207" width="18.5703125" style="172" customWidth="1"/>
    <col min="10208" max="10247" width="16.85546875" style="172" customWidth="1"/>
    <col min="10248" max="10249" width="18.5703125" style="172" customWidth="1"/>
    <col min="10250" max="10250" width="21.7109375" style="172" customWidth="1"/>
    <col min="10251" max="10461" width="9.140625" style="172"/>
    <col min="10462" max="10462" width="61.7109375" style="172" customWidth="1"/>
    <col min="10463" max="10463" width="18.5703125" style="172" customWidth="1"/>
    <col min="10464" max="10503" width="16.85546875" style="172" customWidth="1"/>
    <col min="10504" max="10505" width="18.5703125" style="172" customWidth="1"/>
    <col min="10506" max="10506" width="21.7109375" style="172" customWidth="1"/>
    <col min="10507" max="10717" width="9.140625" style="172"/>
    <col min="10718" max="10718" width="61.7109375" style="172" customWidth="1"/>
    <col min="10719" max="10719" width="18.5703125" style="172" customWidth="1"/>
    <col min="10720" max="10759" width="16.85546875" style="172" customWidth="1"/>
    <col min="10760" max="10761" width="18.5703125" style="172" customWidth="1"/>
    <col min="10762" max="10762" width="21.7109375" style="172" customWidth="1"/>
    <col min="10763" max="10973" width="9.140625" style="172"/>
    <col min="10974" max="10974" width="61.7109375" style="172" customWidth="1"/>
    <col min="10975" max="10975" width="18.5703125" style="172" customWidth="1"/>
    <col min="10976" max="11015" width="16.85546875" style="172" customWidth="1"/>
    <col min="11016" max="11017" width="18.5703125" style="172" customWidth="1"/>
    <col min="11018" max="11018" width="21.7109375" style="172" customWidth="1"/>
    <col min="11019" max="11229" width="9.140625" style="172"/>
    <col min="11230" max="11230" width="61.7109375" style="172" customWidth="1"/>
    <col min="11231" max="11231" width="18.5703125" style="172" customWidth="1"/>
    <col min="11232" max="11271" width="16.85546875" style="172" customWidth="1"/>
    <col min="11272" max="11273" width="18.5703125" style="172" customWidth="1"/>
    <col min="11274" max="11274" width="21.7109375" style="172" customWidth="1"/>
    <col min="11275" max="11485" width="9.140625" style="172"/>
    <col min="11486" max="11486" width="61.7109375" style="172" customWidth="1"/>
    <col min="11487" max="11487" width="18.5703125" style="172" customWidth="1"/>
    <col min="11488" max="11527" width="16.85546875" style="172" customWidth="1"/>
    <col min="11528" max="11529" width="18.5703125" style="172" customWidth="1"/>
    <col min="11530" max="11530" width="21.7109375" style="172" customWidth="1"/>
    <col min="11531" max="11741" width="9.140625" style="172"/>
    <col min="11742" max="11742" width="61.7109375" style="172" customWidth="1"/>
    <col min="11743" max="11743" width="18.5703125" style="172" customWidth="1"/>
    <col min="11744" max="11783" width="16.85546875" style="172" customWidth="1"/>
    <col min="11784" max="11785" width="18.5703125" style="172" customWidth="1"/>
    <col min="11786" max="11786" width="21.7109375" style="172" customWidth="1"/>
    <col min="11787" max="11997" width="9.140625" style="172"/>
    <col min="11998" max="11998" width="61.7109375" style="172" customWidth="1"/>
    <col min="11999" max="11999" width="18.5703125" style="172" customWidth="1"/>
    <col min="12000" max="12039" width="16.85546875" style="172" customWidth="1"/>
    <col min="12040" max="12041" width="18.5703125" style="172" customWidth="1"/>
    <col min="12042" max="12042" width="21.7109375" style="172" customWidth="1"/>
    <col min="12043" max="12253" width="9.140625" style="172"/>
    <col min="12254" max="12254" width="61.7109375" style="172" customWidth="1"/>
    <col min="12255" max="12255" width="18.5703125" style="172" customWidth="1"/>
    <col min="12256" max="12295" width="16.85546875" style="172" customWidth="1"/>
    <col min="12296" max="12297" width="18.5703125" style="172" customWidth="1"/>
    <col min="12298" max="12298" width="21.7109375" style="172" customWidth="1"/>
    <col min="12299" max="12509" width="9.140625" style="172"/>
    <col min="12510" max="12510" width="61.7109375" style="172" customWidth="1"/>
    <col min="12511" max="12511" width="18.5703125" style="172" customWidth="1"/>
    <col min="12512" max="12551" width="16.85546875" style="172" customWidth="1"/>
    <col min="12552" max="12553" width="18.5703125" style="172" customWidth="1"/>
    <col min="12554" max="12554" width="21.7109375" style="172" customWidth="1"/>
    <col min="12555" max="12765" width="9.140625" style="172"/>
    <col min="12766" max="12766" width="61.7109375" style="172" customWidth="1"/>
    <col min="12767" max="12767" width="18.5703125" style="172" customWidth="1"/>
    <col min="12768" max="12807" width="16.85546875" style="172" customWidth="1"/>
    <col min="12808" max="12809" width="18.5703125" style="172" customWidth="1"/>
    <col min="12810" max="12810" width="21.7109375" style="172" customWidth="1"/>
    <col min="12811" max="13021" width="9.140625" style="172"/>
    <col min="13022" max="13022" width="61.7109375" style="172" customWidth="1"/>
    <col min="13023" max="13023" width="18.5703125" style="172" customWidth="1"/>
    <col min="13024" max="13063" width="16.85546875" style="172" customWidth="1"/>
    <col min="13064" max="13065" width="18.5703125" style="172" customWidth="1"/>
    <col min="13066" max="13066" width="21.7109375" style="172" customWidth="1"/>
    <col min="13067" max="13277" width="9.140625" style="172"/>
    <col min="13278" max="13278" width="61.7109375" style="172" customWidth="1"/>
    <col min="13279" max="13279" width="18.5703125" style="172" customWidth="1"/>
    <col min="13280" max="13319" width="16.85546875" style="172" customWidth="1"/>
    <col min="13320" max="13321" width="18.5703125" style="172" customWidth="1"/>
    <col min="13322" max="13322" width="21.7109375" style="172" customWidth="1"/>
    <col min="13323" max="13533" width="9.140625" style="172"/>
    <col min="13534" max="13534" width="61.7109375" style="172" customWidth="1"/>
    <col min="13535" max="13535" width="18.5703125" style="172" customWidth="1"/>
    <col min="13536" max="13575" width="16.85546875" style="172" customWidth="1"/>
    <col min="13576" max="13577" width="18.5703125" style="172" customWidth="1"/>
    <col min="13578" max="13578" width="21.7109375" style="172" customWidth="1"/>
    <col min="13579" max="13789" width="9.140625" style="172"/>
    <col min="13790" max="13790" width="61.7109375" style="172" customWidth="1"/>
    <col min="13791" max="13791" width="18.5703125" style="172" customWidth="1"/>
    <col min="13792" max="13831" width="16.85546875" style="172" customWidth="1"/>
    <col min="13832" max="13833" width="18.5703125" style="172" customWidth="1"/>
    <col min="13834" max="13834" width="21.7109375" style="172" customWidth="1"/>
    <col min="13835" max="14045" width="9.140625" style="172"/>
    <col min="14046" max="14046" width="61.7109375" style="172" customWidth="1"/>
    <col min="14047" max="14047" width="18.5703125" style="172" customWidth="1"/>
    <col min="14048" max="14087" width="16.85546875" style="172" customWidth="1"/>
    <col min="14088" max="14089" width="18.5703125" style="172" customWidth="1"/>
    <col min="14090" max="14090" width="21.7109375" style="172" customWidth="1"/>
    <col min="14091" max="14301" width="9.140625" style="172"/>
    <col min="14302" max="14302" width="61.7109375" style="172" customWidth="1"/>
    <col min="14303" max="14303" width="18.5703125" style="172" customWidth="1"/>
    <col min="14304" max="14343" width="16.85546875" style="172" customWidth="1"/>
    <col min="14344" max="14345" width="18.5703125" style="172" customWidth="1"/>
    <col min="14346" max="14346" width="21.7109375" style="172" customWidth="1"/>
    <col min="14347" max="14557" width="9.140625" style="172"/>
    <col min="14558" max="14558" width="61.7109375" style="172" customWidth="1"/>
    <col min="14559" max="14559" width="18.5703125" style="172" customWidth="1"/>
    <col min="14560" max="14599" width="16.85546875" style="172" customWidth="1"/>
    <col min="14600" max="14601" width="18.5703125" style="172" customWidth="1"/>
    <col min="14602" max="14602" width="21.7109375" style="172" customWidth="1"/>
    <col min="14603" max="14813" width="9.140625" style="172"/>
    <col min="14814" max="14814" width="61.7109375" style="172" customWidth="1"/>
    <col min="14815" max="14815" width="18.5703125" style="172" customWidth="1"/>
    <col min="14816" max="14855" width="16.85546875" style="172" customWidth="1"/>
    <col min="14856" max="14857" width="18.5703125" style="172" customWidth="1"/>
    <col min="14858" max="14858" width="21.7109375" style="172" customWidth="1"/>
    <col min="14859" max="15069" width="9.140625" style="172"/>
    <col min="15070" max="15070" width="61.7109375" style="172" customWidth="1"/>
    <col min="15071" max="15071" width="18.5703125" style="172" customWidth="1"/>
    <col min="15072" max="15111" width="16.85546875" style="172" customWidth="1"/>
    <col min="15112" max="15113" width="18.5703125" style="172" customWidth="1"/>
    <col min="15114" max="15114" width="21.7109375" style="172" customWidth="1"/>
    <col min="15115" max="15325" width="9.140625" style="172"/>
    <col min="15326" max="15326" width="61.7109375" style="172" customWidth="1"/>
    <col min="15327" max="15327" width="18.5703125" style="172" customWidth="1"/>
    <col min="15328" max="15367" width="16.85546875" style="172" customWidth="1"/>
    <col min="15368" max="15369" width="18.5703125" style="172" customWidth="1"/>
    <col min="15370" max="15370" width="21.7109375" style="172" customWidth="1"/>
    <col min="15371" max="15581" width="9.140625" style="172"/>
    <col min="15582" max="15582" width="61.7109375" style="172" customWidth="1"/>
    <col min="15583" max="15583" width="18.5703125" style="172" customWidth="1"/>
    <col min="15584" max="15623" width="16.85546875" style="172" customWidth="1"/>
    <col min="15624" max="15625" width="18.5703125" style="172" customWidth="1"/>
    <col min="15626" max="15626" width="21.7109375" style="172" customWidth="1"/>
    <col min="15627" max="15837" width="9.140625" style="172"/>
    <col min="15838" max="15838" width="61.7109375" style="172" customWidth="1"/>
    <col min="15839" max="15839" width="18.5703125" style="172" customWidth="1"/>
    <col min="15840" max="15879" width="16.85546875" style="172" customWidth="1"/>
    <col min="15880" max="15881" width="18.5703125" style="172" customWidth="1"/>
    <col min="15882" max="15882" width="21.7109375" style="172" customWidth="1"/>
    <col min="15883" max="16093" width="9.140625" style="172"/>
    <col min="16094" max="16094" width="61.7109375" style="172" customWidth="1"/>
    <col min="16095" max="16095" width="18.5703125" style="172" customWidth="1"/>
    <col min="16096" max="16135" width="16.85546875" style="172" customWidth="1"/>
    <col min="16136" max="16137" width="18.5703125" style="172" customWidth="1"/>
    <col min="16138" max="16138" width="21.7109375" style="172" customWidth="1"/>
    <col min="16139" max="16384" width="9.140625" style="172"/>
  </cols>
  <sheetData>
    <row r="1" spans="1:11" ht="18.75" x14ac:dyDescent="0.2">
      <c r="A1" s="18"/>
      <c r="B1" s="12"/>
      <c r="C1" s="12"/>
      <c r="D1" s="12"/>
      <c r="G1" s="12"/>
      <c r="H1" s="36"/>
      <c r="I1" s="16"/>
      <c r="J1" s="16"/>
      <c r="K1" s="36"/>
    </row>
    <row r="2" spans="1:11" ht="18.75" x14ac:dyDescent="0.3">
      <c r="A2" s="18"/>
      <c r="B2" s="12"/>
      <c r="C2" s="12"/>
      <c r="D2" s="12"/>
      <c r="E2" s="172"/>
      <c r="F2" s="172"/>
      <c r="G2" s="12"/>
      <c r="H2" s="15"/>
      <c r="I2" s="16"/>
      <c r="J2" s="16"/>
      <c r="K2" s="15"/>
    </row>
    <row r="3" spans="1:11" ht="18.75" x14ac:dyDescent="0.3">
      <c r="A3" s="17"/>
      <c r="B3" s="12"/>
      <c r="C3" s="12"/>
      <c r="D3" s="12"/>
      <c r="E3" s="172"/>
      <c r="F3" s="172"/>
      <c r="G3" s="12"/>
      <c r="H3" s="15"/>
      <c r="I3" s="16"/>
      <c r="J3" s="16"/>
      <c r="K3" s="15"/>
    </row>
    <row r="4" spans="1:11" ht="18.75" x14ac:dyDescent="0.3">
      <c r="A4" s="17"/>
      <c r="B4" s="12"/>
      <c r="C4" s="12"/>
      <c r="D4" s="12"/>
      <c r="E4" s="12"/>
      <c r="F4" s="12"/>
      <c r="G4" s="12"/>
      <c r="H4" s="12"/>
      <c r="I4" s="16"/>
      <c r="J4" s="16"/>
      <c r="K4" s="15"/>
    </row>
    <row r="5" spans="1:11" x14ac:dyDescent="0.2">
      <c r="A5" s="398" t="str">
        <f>'1. паспорт местоположение'!A5:C5</f>
        <v>Год раскрытия информации: 2022 год</v>
      </c>
      <c r="B5" s="398"/>
      <c r="C5" s="398"/>
      <c r="D5" s="398"/>
      <c r="E5" s="398"/>
      <c r="F5" s="398"/>
      <c r="G5" s="398"/>
      <c r="H5" s="398"/>
      <c r="I5" s="173"/>
      <c r="J5" s="173"/>
      <c r="K5" s="173"/>
    </row>
    <row r="6" spans="1:11" ht="18.75" x14ac:dyDescent="0.3">
      <c r="A6" s="17"/>
      <c r="B6" s="12"/>
      <c r="C6" s="12"/>
      <c r="D6" s="12"/>
      <c r="E6" s="12"/>
      <c r="F6" s="12"/>
      <c r="G6" s="12"/>
      <c r="H6" s="12"/>
      <c r="I6" s="16"/>
      <c r="J6" s="16"/>
      <c r="K6" s="15"/>
    </row>
    <row r="7" spans="1:11" ht="18.75" x14ac:dyDescent="0.2">
      <c r="A7" s="349" t="str">
        <f>'[1]1. паспорт местоположение'!A7:C7</f>
        <v xml:space="preserve">Паспорт инвестиционного проекта </v>
      </c>
      <c r="B7" s="349"/>
      <c r="C7" s="349"/>
      <c r="D7" s="349"/>
      <c r="E7" s="349"/>
      <c r="F7" s="349"/>
      <c r="G7" s="349"/>
      <c r="H7" s="349"/>
      <c r="I7" s="147"/>
      <c r="J7" s="147"/>
      <c r="K7" s="147"/>
    </row>
    <row r="8" spans="1:11" ht="18.75" x14ac:dyDescent="0.2">
      <c r="A8" s="159"/>
      <c r="B8" s="159"/>
      <c r="C8" s="159"/>
      <c r="D8" s="159"/>
      <c r="E8" s="159"/>
      <c r="F8" s="159"/>
      <c r="G8" s="159"/>
      <c r="H8" s="159"/>
      <c r="I8" s="159"/>
      <c r="J8" s="159"/>
      <c r="K8" s="159"/>
    </row>
    <row r="9" spans="1:11" ht="18.75" x14ac:dyDescent="0.2">
      <c r="A9" s="359" t="str">
        <f>'1. паспорт местоположение'!A9:C9</f>
        <v xml:space="preserve">Акционерное общество "Калининградская генерирующая компания" </v>
      </c>
      <c r="B9" s="359"/>
      <c r="C9" s="359"/>
      <c r="D9" s="359"/>
      <c r="E9" s="359"/>
      <c r="F9" s="359"/>
      <c r="G9" s="359"/>
      <c r="H9" s="359"/>
      <c r="I9" s="162"/>
      <c r="J9" s="162"/>
      <c r="K9" s="162"/>
    </row>
    <row r="10" spans="1:11" x14ac:dyDescent="0.2">
      <c r="A10" s="345" t="s">
        <v>9</v>
      </c>
      <c r="B10" s="345"/>
      <c r="C10" s="345"/>
      <c r="D10" s="345"/>
      <c r="E10" s="345"/>
      <c r="F10" s="345"/>
      <c r="G10" s="345"/>
      <c r="H10" s="345"/>
      <c r="I10" s="149"/>
      <c r="J10" s="149"/>
      <c r="K10" s="149"/>
    </row>
    <row r="11" spans="1:11" ht="18.75" x14ac:dyDescent="0.2">
      <c r="A11" s="159"/>
      <c r="B11" s="159"/>
      <c r="C11" s="159"/>
      <c r="D11" s="159"/>
      <c r="E11" s="159"/>
      <c r="F11" s="159"/>
      <c r="G11" s="159"/>
      <c r="H11" s="159"/>
      <c r="I11" s="159"/>
      <c r="J11" s="159"/>
      <c r="K11" s="159"/>
    </row>
    <row r="12" spans="1:11" ht="18.75" x14ac:dyDescent="0.2">
      <c r="A12" s="359" t="str">
        <f>'1. паспорт местоположение'!A12:C12</f>
        <v>L_KGK_02</v>
      </c>
      <c r="B12" s="359"/>
      <c r="C12" s="359"/>
      <c r="D12" s="359"/>
      <c r="E12" s="359"/>
      <c r="F12" s="359"/>
      <c r="G12" s="359"/>
      <c r="H12" s="359"/>
      <c r="I12" s="162"/>
      <c r="J12" s="162"/>
      <c r="K12" s="162"/>
    </row>
    <row r="13" spans="1:11" x14ac:dyDescent="0.2">
      <c r="A13" s="345" t="s">
        <v>8</v>
      </c>
      <c r="B13" s="345"/>
      <c r="C13" s="345"/>
      <c r="D13" s="345"/>
      <c r="E13" s="345"/>
      <c r="F13" s="345"/>
      <c r="G13" s="345"/>
      <c r="H13" s="345"/>
      <c r="I13" s="149"/>
      <c r="J13" s="149"/>
      <c r="K13" s="149"/>
    </row>
    <row r="14" spans="1:11" ht="18.75" x14ac:dyDescent="0.2">
      <c r="A14" s="161"/>
      <c r="B14" s="161"/>
      <c r="C14" s="161"/>
      <c r="D14" s="161"/>
      <c r="E14" s="161"/>
      <c r="F14" s="161"/>
      <c r="G14" s="161"/>
      <c r="H14" s="161"/>
      <c r="I14" s="161"/>
      <c r="J14" s="161"/>
      <c r="K14" s="161"/>
    </row>
    <row r="15" spans="1:11" ht="18.75" x14ac:dyDescent="0.2">
      <c r="A15" s="347" t="str">
        <f>'1. паспорт местоположение'!A15:C15</f>
        <v>Комплекс технических средств безопасности (РТСЮ)</v>
      </c>
      <c r="B15" s="347"/>
      <c r="C15" s="347"/>
      <c r="D15" s="347"/>
      <c r="E15" s="347"/>
      <c r="F15" s="347"/>
      <c r="G15" s="347"/>
      <c r="H15" s="347"/>
      <c r="I15" s="162"/>
      <c r="J15" s="162"/>
      <c r="K15" s="162"/>
    </row>
    <row r="16" spans="1:11" x14ac:dyDescent="0.2">
      <c r="A16" s="345" t="s">
        <v>7</v>
      </c>
      <c r="B16" s="345"/>
      <c r="C16" s="345"/>
      <c r="D16" s="345"/>
      <c r="E16" s="345"/>
      <c r="F16" s="345"/>
      <c r="G16" s="345"/>
      <c r="H16" s="345"/>
      <c r="I16" s="149"/>
      <c r="J16" s="149"/>
      <c r="K16" s="149"/>
    </row>
    <row r="17" spans="1:11" ht="18.75" x14ac:dyDescent="0.2">
      <c r="A17" s="160"/>
      <c r="B17" s="160"/>
      <c r="C17" s="160"/>
      <c r="D17" s="160"/>
      <c r="E17" s="160"/>
      <c r="F17" s="160"/>
      <c r="G17" s="160"/>
      <c r="H17" s="160"/>
      <c r="I17" s="160"/>
      <c r="J17" s="160"/>
      <c r="K17" s="160"/>
    </row>
    <row r="18" spans="1:11" ht="18.75" x14ac:dyDescent="0.2">
      <c r="A18" s="359" t="s">
        <v>503</v>
      </c>
      <c r="B18" s="359"/>
      <c r="C18" s="359"/>
      <c r="D18" s="359"/>
      <c r="E18" s="359"/>
      <c r="F18" s="359"/>
      <c r="G18" s="359"/>
      <c r="H18" s="359"/>
      <c r="I18" s="7"/>
      <c r="J18" s="7"/>
      <c r="K18" s="7"/>
    </row>
    <row r="19" spans="1:11" x14ac:dyDescent="0.2">
      <c r="A19" s="174"/>
    </row>
    <row r="20" spans="1:11" x14ac:dyDescent="0.2">
      <c r="A20" s="174"/>
    </row>
    <row r="21" spans="1:11" x14ac:dyDescent="0.2">
      <c r="A21" s="174"/>
      <c r="D21" s="176" t="s">
        <v>350</v>
      </c>
    </row>
    <row r="22" spans="1:11" x14ac:dyDescent="0.2">
      <c r="A22" s="174"/>
      <c r="D22" s="209" t="s">
        <v>348</v>
      </c>
      <c r="E22" s="207"/>
      <c r="F22" s="208"/>
      <c r="G22" s="210" t="str">
        <f>IF(SUM(B89:K89)=0,"не окупается",SUM(B89:K89))</f>
        <v>не окупается</v>
      </c>
      <c r="H22" s="211"/>
    </row>
    <row r="23" spans="1:11" x14ac:dyDescent="0.2">
      <c r="D23" s="390" t="s">
        <v>346</v>
      </c>
      <c r="E23" s="391"/>
      <c r="F23" s="392"/>
      <c r="G23" s="396" t="str">
        <f>IF(SUM(B90:K90)=0,"не окупается",SUM(B90:K90))</f>
        <v>не окупается</v>
      </c>
      <c r="H23" s="397"/>
    </row>
    <row r="24" spans="1:11" ht="25.9" customHeight="1" thickBot="1" x14ac:dyDescent="0.25">
      <c r="A24" s="177" t="s">
        <v>351</v>
      </c>
      <c r="B24" s="178" t="s">
        <v>1</v>
      </c>
      <c r="D24" s="390" t="s">
        <v>344</v>
      </c>
      <c r="E24" s="391"/>
      <c r="F24" s="392"/>
      <c r="G24" s="393">
        <f>K87</f>
        <v>36095169.131760351</v>
      </c>
      <c r="H24" s="394"/>
    </row>
    <row r="25" spans="1:11" ht="15.6" customHeight="1" x14ac:dyDescent="0.2">
      <c r="A25" s="179" t="s">
        <v>541</v>
      </c>
      <c r="B25" s="180">
        <f>'1. паспорт местоположение'!C49*1000000</f>
        <v>41041667.088475898</v>
      </c>
    </row>
    <row r="26" spans="1:11" ht="15.6" hidden="1" customHeight="1" x14ac:dyDescent="0.2">
      <c r="A26" s="181" t="s">
        <v>349</v>
      </c>
      <c r="B26" s="182">
        <v>0</v>
      </c>
    </row>
    <row r="27" spans="1:11" x14ac:dyDescent="0.2">
      <c r="A27" s="181" t="s">
        <v>347</v>
      </c>
      <c r="B27" s="182">
        <v>10</v>
      </c>
    </row>
    <row r="28" spans="1:11" ht="16.149999999999999" hidden="1" customHeight="1" thickBot="1" x14ac:dyDescent="0.25">
      <c r="A28" s="183" t="s">
        <v>345</v>
      </c>
      <c r="B28" s="184">
        <v>1</v>
      </c>
    </row>
    <row r="29" spans="1:11" ht="15.6" hidden="1" customHeight="1" x14ac:dyDescent="0.2">
      <c r="A29" s="179" t="s">
        <v>343</v>
      </c>
      <c r="B29" s="180">
        <v>0</v>
      </c>
    </row>
    <row r="30" spans="1:11" ht="27.6" hidden="1" customHeight="1" x14ac:dyDescent="0.2">
      <c r="A30" s="181" t="s">
        <v>542</v>
      </c>
      <c r="B30" s="182">
        <v>1</v>
      </c>
    </row>
    <row r="31" spans="1:11" hidden="1" x14ac:dyDescent="0.2">
      <c r="A31" s="181" t="s">
        <v>342</v>
      </c>
      <c r="B31" s="182">
        <v>1</v>
      </c>
    </row>
    <row r="32" spans="1:11" hidden="1" x14ac:dyDescent="0.2">
      <c r="A32" s="181" t="s">
        <v>322</v>
      </c>
      <c r="B32" s="182"/>
    </row>
    <row r="33" spans="1:11" hidden="1" x14ac:dyDescent="0.2">
      <c r="A33" s="181" t="s">
        <v>341</v>
      </c>
      <c r="B33" s="182"/>
    </row>
    <row r="34" spans="1:11" hidden="1" x14ac:dyDescent="0.2">
      <c r="A34" s="181" t="s">
        <v>340</v>
      </c>
      <c r="B34" s="182"/>
    </row>
    <row r="35" spans="1:11" hidden="1" x14ac:dyDescent="0.2">
      <c r="A35" s="185"/>
      <c r="B35" s="182"/>
    </row>
    <row r="36" spans="1:11" ht="16.5" thickBot="1" x14ac:dyDescent="0.25">
      <c r="A36" s="283" t="s">
        <v>345</v>
      </c>
      <c r="B36" s="284">
        <v>1</v>
      </c>
    </row>
    <row r="37" spans="1:11" hidden="1" x14ac:dyDescent="0.2">
      <c r="A37" s="179" t="s">
        <v>543</v>
      </c>
      <c r="B37" s="180">
        <v>0</v>
      </c>
    </row>
    <row r="38" spans="1:11" hidden="1" x14ac:dyDescent="0.2">
      <c r="A38" s="181" t="s">
        <v>339</v>
      </c>
      <c r="B38" s="182"/>
    </row>
    <row r="39" spans="1:11" hidden="1" x14ac:dyDescent="0.2">
      <c r="A39" s="186" t="s">
        <v>338</v>
      </c>
      <c r="B39" s="187"/>
    </row>
    <row r="40" spans="1:11" hidden="1" x14ac:dyDescent="0.2">
      <c r="A40" s="188" t="s">
        <v>544</v>
      </c>
      <c r="B40" s="189">
        <v>1</v>
      </c>
    </row>
    <row r="41" spans="1:11" hidden="1" x14ac:dyDescent="0.2">
      <c r="A41" s="190" t="s">
        <v>337</v>
      </c>
      <c r="B41" s="191"/>
    </row>
    <row r="42" spans="1:11" hidden="1" x14ac:dyDescent="0.2">
      <c r="A42" s="190" t="s">
        <v>336</v>
      </c>
      <c r="B42" s="192"/>
    </row>
    <row r="43" spans="1:11" x14ac:dyDescent="0.2">
      <c r="A43" s="190" t="s">
        <v>335</v>
      </c>
      <c r="B43" s="192">
        <v>0</v>
      </c>
    </row>
    <row r="44" spans="1:11" x14ac:dyDescent="0.2">
      <c r="A44" s="190" t="s">
        <v>334</v>
      </c>
      <c r="B44" s="285">
        <v>0.1</v>
      </c>
    </row>
    <row r="45" spans="1:11" x14ac:dyDescent="0.2">
      <c r="A45" s="190" t="s">
        <v>333</v>
      </c>
      <c r="B45" s="192">
        <f>1-B43</f>
        <v>1</v>
      </c>
    </row>
    <row r="46" spans="1:11" ht="16.5" thickBot="1" x14ac:dyDescent="0.25">
      <c r="A46" s="193" t="s">
        <v>332</v>
      </c>
      <c r="B46" s="286">
        <f>B45*B44+B43*B42*(1-B36)</f>
        <v>0.1</v>
      </c>
      <c r="C46" s="194"/>
    </row>
    <row r="47" spans="1:11" s="266" customFormat="1" x14ac:dyDescent="0.2">
      <c r="A47" s="287" t="s">
        <v>331</v>
      </c>
      <c r="B47" s="288">
        <f>B58</f>
        <v>1</v>
      </c>
      <c r="C47" s="289">
        <f t="shared" ref="C47:K47" si="0">C58</f>
        <v>2</v>
      </c>
      <c r="D47" s="288">
        <f t="shared" si="0"/>
        <v>3</v>
      </c>
      <c r="E47" s="289">
        <f t="shared" si="0"/>
        <v>4</v>
      </c>
      <c r="F47" s="288">
        <f t="shared" si="0"/>
        <v>5</v>
      </c>
      <c r="G47" s="289">
        <f t="shared" si="0"/>
        <v>6</v>
      </c>
      <c r="H47" s="288">
        <f t="shared" si="0"/>
        <v>7</v>
      </c>
      <c r="I47" s="289">
        <f t="shared" si="0"/>
        <v>8</v>
      </c>
      <c r="J47" s="288">
        <f t="shared" si="0"/>
        <v>9</v>
      </c>
      <c r="K47" s="289">
        <f t="shared" si="0"/>
        <v>10</v>
      </c>
    </row>
    <row r="48" spans="1:11" s="195" customFormat="1" x14ac:dyDescent="0.2">
      <c r="A48" s="290" t="s">
        <v>330</v>
      </c>
      <c r="B48" s="291">
        <v>3.9E-2</v>
      </c>
      <c r="C48" s="292">
        <v>0.04</v>
      </c>
      <c r="D48" s="291">
        <v>0.04</v>
      </c>
      <c r="E48" s="292">
        <v>0.04</v>
      </c>
      <c r="F48" s="291">
        <v>0.04</v>
      </c>
      <c r="G48" s="292">
        <v>0.04</v>
      </c>
      <c r="H48" s="291">
        <v>0.04</v>
      </c>
      <c r="I48" s="292">
        <v>0.04</v>
      </c>
      <c r="J48" s="292">
        <v>0.04</v>
      </c>
      <c r="K48" s="292">
        <v>0.04</v>
      </c>
    </row>
    <row r="49" spans="1:11" s="328" customFormat="1" x14ac:dyDescent="0.2">
      <c r="A49" s="325" t="s">
        <v>329</v>
      </c>
      <c r="B49" s="326">
        <f>B48</f>
        <v>3.9E-2</v>
      </c>
      <c r="C49" s="327">
        <f>(B49+1)*(C48+1)-1</f>
        <v>8.0559999999999965E-2</v>
      </c>
      <c r="D49" s="326">
        <f t="shared" ref="D49:K49" si="1">(C49+1)*(D48+1)-1</f>
        <v>0.12378240000000007</v>
      </c>
      <c r="E49" s="327">
        <f t="shared" si="1"/>
        <v>0.1687336960000001</v>
      </c>
      <c r="F49" s="326">
        <f t="shared" si="1"/>
        <v>0.21548304384000017</v>
      </c>
      <c r="G49" s="327">
        <f t="shared" si="1"/>
        <v>0.26410236559360012</v>
      </c>
      <c r="H49" s="326">
        <f t="shared" si="1"/>
        <v>0.31466646021734412</v>
      </c>
      <c r="I49" s="327">
        <f t="shared" si="1"/>
        <v>0.36725311862603793</v>
      </c>
      <c r="J49" s="326">
        <f t="shared" si="1"/>
        <v>0.42194324337107947</v>
      </c>
      <c r="K49" s="327">
        <f t="shared" si="1"/>
        <v>0.47882097310592275</v>
      </c>
    </row>
    <row r="50" spans="1:11" s="328" customFormat="1" ht="16.5" thickBot="1" x14ac:dyDescent="0.25">
      <c r="A50" s="329" t="s">
        <v>545</v>
      </c>
      <c r="B50" s="330">
        <f>B59</f>
        <v>12312500.126542749</v>
      </c>
      <c r="C50" s="331">
        <f t="shared" ref="C50:K50" si="2">C59</f>
        <v>28729166.96193308</v>
      </c>
      <c r="D50" s="330">
        <f t="shared" si="2"/>
        <v>0</v>
      </c>
      <c r="E50" s="331">
        <f t="shared" si="2"/>
        <v>0</v>
      </c>
      <c r="F50" s="330">
        <f t="shared" si="2"/>
        <v>0</v>
      </c>
      <c r="G50" s="331">
        <f t="shared" si="2"/>
        <v>0</v>
      </c>
      <c r="H50" s="330">
        <f t="shared" si="2"/>
        <v>0</v>
      </c>
      <c r="I50" s="331">
        <f t="shared" si="2"/>
        <v>0</v>
      </c>
      <c r="J50" s="330">
        <f t="shared" si="2"/>
        <v>0</v>
      </c>
      <c r="K50" s="331">
        <f t="shared" si="2"/>
        <v>0</v>
      </c>
    </row>
    <row r="51" spans="1:11" ht="16.5" thickBot="1" x14ac:dyDescent="0.25">
      <c r="A51" s="293"/>
      <c r="B51" s="294"/>
      <c r="C51" s="294"/>
      <c r="D51" s="294"/>
      <c r="E51" s="294"/>
      <c r="F51" s="294"/>
      <c r="G51" s="294"/>
      <c r="H51" s="294"/>
      <c r="I51" s="294"/>
      <c r="J51" s="294"/>
      <c r="K51" s="294"/>
    </row>
    <row r="52" spans="1:11" s="261" customFormat="1" x14ac:dyDescent="0.2">
      <c r="A52" s="295" t="s">
        <v>597</v>
      </c>
      <c r="B52" s="296">
        <f>B58</f>
        <v>1</v>
      </c>
      <c r="C52" s="297">
        <f t="shared" ref="C52:K52" si="3">C58</f>
        <v>2</v>
      </c>
      <c r="D52" s="296">
        <f t="shared" si="3"/>
        <v>3</v>
      </c>
      <c r="E52" s="297">
        <f t="shared" si="3"/>
        <v>4</v>
      </c>
      <c r="F52" s="296">
        <f t="shared" si="3"/>
        <v>5</v>
      </c>
      <c r="G52" s="297">
        <f t="shared" si="3"/>
        <v>6</v>
      </c>
      <c r="H52" s="296">
        <f t="shared" si="3"/>
        <v>7</v>
      </c>
      <c r="I52" s="297">
        <f t="shared" si="3"/>
        <v>8</v>
      </c>
      <c r="J52" s="296">
        <f t="shared" si="3"/>
        <v>9</v>
      </c>
      <c r="K52" s="297">
        <f t="shared" si="3"/>
        <v>10</v>
      </c>
    </row>
    <row r="53" spans="1:11" x14ac:dyDescent="0.2">
      <c r="A53" s="298" t="s">
        <v>328</v>
      </c>
      <c r="B53" s="299">
        <v>0</v>
      </c>
      <c r="C53" s="300">
        <f t="shared" ref="C53:K53" si="4">B53+B54-B55</f>
        <v>0</v>
      </c>
      <c r="D53" s="299">
        <f t="shared" si="4"/>
        <v>0</v>
      </c>
      <c r="E53" s="300">
        <f t="shared" si="4"/>
        <v>0</v>
      </c>
      <c r="F53" s="299">
        <f t="shared" si="4"/>
        <v>0</v>
      </c>
      <c r="G53" s="300">
        <f t="shared" si="4"/>
        <v>0</v>
      </c>
      <c r="H53" s="299">
        <f t="shared" si="4"/>
        <v>0</v>
      </c>
      <c r="I53" s="300">
        <f t="shared" si="4"/>
        <v>0</v>
      </c>
      <c r="J53" s="299">
        <f t="shared" si="4"/>
        <v>0</v>
      </c>
      <c r="K53" s="300">
        <f t="shared" si="4"/>
        <v>0</v>
      </c>
    </row>
    <row r="54" spans="1:11" hidden="1" x14ac:dyDescent="0.2">
      <c r="A54" s="298" t="s">
        <v>327</v>
      </c>
      <c r="B54" s="299">
        <v>0</v>
      </c>
      <c r="C54" s="300">
        <v>0</v>
      </c>
      <c r="D54" s="299">
        <v>0</v>
      </c>
      <c r="E54" s="300">
        <v>0</v>
      </c>
      <c r="F54" s="299">
        <v>0</v>
      </c>
      <c r="G54" s="300">
        <v>0</v>
      </c>
      <c r="H54" s="299">
        <v>0</v>
      </c>
      <c r="I54" s="300">
        <v>0</v>
      </c>
      <c r="J54" s="299">
        <v>0</v>
      </c>
      <c r="K54" s="300">
        <v>0</v>
      </c>
    </row>
    <row r="55" spans="1:11" ht="16.5" thickBot="1" x14ac:dyDescent="0.25">
      <c r="A55" s="301" t="s">
        <v>326</v>
      </c>
      <c r="B55" s="302">
        <v>0</v>
      </c>
      <c r="C55" s="303">
        <v>0</v>
      </c>
      <c r="D55" s="302">
        <v>0</v>
      </c>
      <c r="E55" s="303">
        <v>0</v>
      </c>
      <c r="F55" s="302">
        <v>0</v>
      </c>
      <c r="G55" s="303">
        <v>0</v>
      </c>
      <c r="H55" s="302">
        <v>0</v>
      </c>
      <c r="I55" s="303">
        <v>0</v>
      </c>
      <c r="J55" s="302">
        <v>0</v>
      </c>
      <c r="K55" s="303">
        <v>0</v>
      </c>
    </row>
    <row r="56" spans="1:11" ht="16.5" hidden="1" thickBot="1" x14ac:dyDescent="0.25">
      <c r="A56" s="304" t="s">
        <v>325</v>
      </c>
      <c r="B56" s="305">
        <f t="shared" ref="B56:K56" si="5">AVERAGE(SUM(B53:B54),(SUM(B53:B54)-B55))*$B$42</f>
        <v>0</v>
      </c>
      <c r="C56" s="305">
        <f t="shared" si="5"/>
        <v>0</v>
      </c>
      <c r="D56" s="305">
        <f t="shared" si="5"/>
        <v>0</v>
      </c>
      <c r="E56" s="305">
        <f t="shared" si="5"/>
        <v>0</v>
      </c>
      <c r="F56" s="305">
        <f t="shared" si="5"/>
        <v>0</v>
      </c>
      <c r="G56" s="305">
        <f t="shared" si="5"/>
        <v>0</v>
      </c>
      <c r="H56" s="305">
        <f t="shared" si="5"/>
        <v>0</v>
      </c>
      <c r="I56" s="305">
        <f t="shared" si="5"/>
        <v>0</v>
      </c>
      <c r="J56" s="305">
        <f t="shared" si="5"/>
        <v>0</v>
      </c>
      <c r="K56" s="305">
        <f t="shared" si="5"/>
        <v>0</v>
      </c>
    </row>
    <row r="57" spans="1:11" s="196" customFormat="1" ht="16.5" hidden="1" thickBot="1" x14ac:dyDescent="0.25">
      <c r="A57" s="306"/>
      <c r="B57" s="307"/>
      <c r="C57" s="307"/>
      <c r="D57" s="307"/>
      <c r="E57" s="307"/>
      <c r="F57" s="307"/>
      <c r="G57" s="307"/>
      <c r="H57" s="307"/>
      <c r="I57" s="307"/>
      <c r="J57" s="307"/>
      <c r="K57" s="307"/>
    </row>
    <row r="58" spans="1:11" s="261" customFormat="1" x14ac:dyDescent="0.2">
      <c r="A58" s="295" t="s">
        <v>546</v>
      </c>
      <c r="B58" s="296">
        <v>1</v>
      </c>
      <c r="C58" s="297">
        <f>B58+1</f>
        <v>2</v>
      </c>
      <c r="D58" s="296">
        <f t="shared" ref="D58:K58" si="6">C58+1</f>
        <v>3</v>
      </c>
      <c r="E58" s="297">
        <f t="shared" si="6"/>
        <v>4</v>
      </c>
      <c r="F58" s="296">
        <f t="shared" si="6"/>
        <v>5</v>
      </c>
      <c r="G58" s="297">
        <f t="shared" si="6"/>
        <v>6</v>
      </c>
      <c r="H58" s="296">
        <f t="shared" si="6"/>
        <v>7</v>
      </c>
      <c r="I58" s="297">
        <f t="shared" si="6"/>
        <v>8</v>
      </c>
      <c r="J58" s="296">
        <f t="shared" si="6"/>
        <v>9</v>
      </c>
      <c r="K58" s="297">
        <f t="shared" si="6"/>
        <v>10</v>
      </c>
    </row>
    <row r="59" spans="1:11" ht="14.25" x14ac:dyDescent="0.2">
      <c r="A59" s="308" t="s">
        <v>324</v>
      </c>
      <c r="B59" s="309">
        <f>'6.2. Паспорт фин осв ввод'!AA24/1.2*1000000</f>
        <v>12312500.126542749</v>
      </c>
      <c r="C59" s="310">
        <f>'6.2. Паспорт фин осв ввод'!AE24/1.2*1000000</f>
        <v>28729166.96193308</v>
      </c>
      <c r="D59" s="309"/>
      <c r="E59" s="310"/>
      <c r="F59" s="309"/>
      <c r="G59" s="310"/>
      <c r="H59" s="309"/>
      <c r="I59" s="310"/>
      <c r="J59" s="309"/>
      <c r="K59" s="310"/>
    </row>
    <row r="60" spans="1:11" s="261" customFormat="1" x14ac:dyDescent="0.2">
      <c r="A60" s="298" t="s">
        <v>323</v>
      </c>
      <c r="B60" s="299">
        <f t="shared" ref="B60:K60" si="7">SUM(B61:B65)</f>
        <v>0</v>
      </c>
      <c r="C60" s="300">
        <f t="shared" si="7"/>
        <v>0</v>
      </c>
      <c r="D60" s="299">
        <f>SUM(D61:D65)</f>
        <v>0</v>
      </c>
      <c r="E60" s="300">
        <f t="shared" si="7"/>
        <v>0</v>
      </c>
      <c r="F60" s="299">
        <f t="shared" si="7"/>
        <v>0</v>
      </c>
      <c r="G60" s="300">
        <f t="shared" si="7"/>
        <v>0</v>
      </c>
      <c r="H60" s="299">
        <f t="shared" si="7"/>
        <v>0</v>
      </c>
      <c r="I60" s="300">
        <f t="shared" si="7"/>
        <v>0</v>
      </c>
      <c r="J60" s="299">
        <f t="shared" si="7"/>
        <v>0</v>
      </c>
      <c r="K60" s="300">
        <f t="shared" si="7"/>
        <v>0</v>
      </c>
    </row>
    <row r="61" spans="1:11" x14ac:dyDescent="0.2">
      <c r="A61" s="311" t="s">
        <v>573</v>
      </c>
      <c r="B61" s="299">
        <v>0</v>
      </c>
      <c r="C61" s="300">
        <v>0</v>
      </c>
      <c r="D61" s="299">
        <v>0</v>
      </c>
      <c r="E61" s="300">
        <v>0</v>
      </c>
      <c r="F61" s="299">
        <v>0</v>
      </c>
      <c r="G61" s="300">
        <v>0</v>
      </c>
      <c r="H61" s="299">
        <v>0</v>
      </c>
      <c r="I61" s="300">
        <v>0</v>
      </c>
      <c r="J61" s="299">
        <v>0</v>
      </c>
      <c r="K61" s="300">
        <v>0</v>
      </c>
    </row>
    <row r="62" spans="1:11" x14ac:dyDescent="0.2">
      <c r="A62" s="311" t="s">
        <v>598</v>
      </c>
      <c r="B62" s="299">
        <v>0</v>
      </c>
      <c r="C62" s="300">
        <v>0</v>
      </c>
      <c r="D62" s="299">
        <v>0</v>
      </c>
      <c r="E62" s="300">
        <v>0</v>
      </c>
      <c r="F62" s="299">
        <v>0</v>
      </c>
      <c r="G62" s="300">
        <v>0</v>
      </c>
      <c r="H62" s="299">
        <v>0</v>
      </c>
      <c r="I62" s="300">
        <v>0</v>
      </c>
      <c r="J62" s="299">
        <v>0</v>
      </c>
      <c r="K62" s="300">
        <v>0</v>
      </c>
    </row>
    <row r="63" spans="1:11" x14ac:dyDescent="0.2">
      <c r="A63" s="311" t="s">
        <v>574</v>
      </c>
      <c r="B63" s="299">
        <v>0</v>
      </c>
      <c r="C63" s="300">
        <v>0</v>
      </c>
      <c r="D63" s="299">
        <v>0</v>
      </c>
      <c r="E63" s="300">
        <v>0</v>
      </c>
      <c r="F63" s="299">
        <v>0</v>
      </c>
      <c r="G63" s="300">
        <v>0</v>
      </c>
      <c r="H63" s="299">
        <v>0</v>
      </c>
      <c r="I63" s="300">
        <v>0</v>
      </c>
      <c r="J63" s="299">
        <v>0</v>
      </c>
      <c r="K63" s="300">
        <v>0</v>
      </c>
    </row>
    <row r="64" spans="1:11" x14ac:dyDescent="0.2">
      <c r="A64" s="311" t="s">
        <v>322</v>
      </c>
      <c r="B64" s="299">
        <v>0</v>
      </c>
      <c r="C64" s="300">
        <v>0</v>
      </c>
      <c r="D64" s="299">
        <v>0</v>
      </c>
      <c r="E64" s="300">
        <v>0</v>
      </c>
      <c r="F64" s="299">
        <v>0</v>
      </c>
      <c r="G64" s="300">
        <v>0</v>
      </c>
      <c r="H64" s="299">
        <v>0</v>
      </c>
      <c r="I64" s="300">
        <v>0</v>
      </c>
      <c r="J64" s="299">
        <v>0</v>
      </c>
      <c r="K64" s="300">
        <v>0</v>
      </c>
    </row>
    <row r="65" spans="1:11" ht="31.5" x14ac:dyDescent="0.2">
      <c r="A65" s="311" t="s">
        <v>547</v>
      </c>
      <c r="B65" s="299">
        <v>0</v>
      </c>
      <c r="C65" s="300">
        <v>0</v>
      </c>
      <c r="D65" s="299">
        <v>0</v>
      </c>
      <c r="E65" s="300">
        <v>0</v>
      </c>
      <c r="F65" s="299">
        <v>0</v>
      </c>
      <c r="G65" s="300">
        <v>0</v>
      </c>
      <c r="H65" s="299">
        <v>0</v>
      </c>
      <c r="I65" s="300">
        <v>0</v>
      </c>
      <c r="J65" s="299">
        <v>0</v>
      </c>
      <c r="K65" s="300">
        <v>0</v>
      </c>
    </row>
    <row r="66" spans="1:11" ht="28.5" x14ac:dyDescent="0.2">
      <c r="A66" s="312" t="s">
        <v>321</v>
      </c>
      <c r="B66" s="309">
        <f>B59-B60</f>
        <v>12312500.126542749</v>
      </c>
      <c r="C66" s="310">
        <f t="shared" ref="C66:K66" si="8">C59-C60</f>
        <v>28729166.96193308</v>
      </c>
      <c r="D66" s="309">
        <f t="shared" si="8"/>
        <v>0</v>
      </c>
      <c r="E66" s="310">
        <f t="shared" si="8"/>
        <v>0</v>
      </c>
      <c r="F66" s="309">
        <f t="shared" si="8"/>
        <v>0</v>
      </c>
      <c r="G66" s="310">
        <f t="shared" si="8"/>
        <v>0</v>
      </c>
      <c r="H66" s="309">
        <f t="shared" si="8"/>
        <v>0</v>
      </c>
      <c r="I66" s="310">
        <f t="shared" si="8"/>
        <v>0</v>
      </c>
      <c r="J66" s="309">
        <f t="shared" si="8"/>
        <v>0</v>
      </c>
      <c r="K66" s="310">
        <f t="shared" si="8"/>
        <v>0</v>
      </c>
    </row>
    <row r="67" spans="1:11" x14ac:dyDescent="0.2">
      <c r="A67" s="311" t="s">
        <v>316</v>
      </c>
      <c r="B67" s="299">
        <f>B59</f>
        <v>12312500.126542749</v>
      </c>
      <c r="C67" s="300">
        <f t="shared" ref="C67:K67" si="9">C59</f>
        <v>28729166.96193308</v>
      </c>
      <c r="D67" s="299">
        <f t="shared" si="9"/>
        <v>0</v>
      </c>
      <c r="E67" s="300">
        <f t="shared" si="9"/>
        <v>0</v>
      </c>
      <c r="F67" s="299">
        <f t="shared" si="9"/>
        <v>0</v>
      </c>
      <c r="G67" s="300">
        <f t="shared" si="9"/>
        <v>0</v>
      </c>
      <c r="H67" s="299">
        <f t="shared" si="9"/>
        <v>0</v>
      </c>
      <c r="I67" s="300">
        <f t="shared" si="9"/>
        <v>0</v>
      </c>
      <c r="J67" s="299">
        <f t="shared" si="9"/>
        <v>0</v>
      </c>
      <c r="K67" s="300">
        <f t="shared" si="9"/>
        <v>0</v>
      </c>
    </row>
    <row r="68" spans="1:11" ht="28.5" x14ac:dyDescent="0.2">
      <c r="A68" s="312" t="s">
        <v>317</v>
      </c>
      <c r="B68" s="309">
        <f>B66-B67</f>
        <v>0</v>
      </c>
      <c r="C68" s="310">
        <f t="shared" ref="C68:K68" si="10">C66-C67</f>
        <v>0</v>
      </c>
      <c r="D68" s="309">
        <f t="shared" si="10"/>
        <v>0</v>
      </c>
      <c r="E68" s="310">
        <f t="shared" si="10"/>
        <v>0</v>
      </c>
      <c r="F68" s="309">
        <f t="shared" si="10"/>
        <v>0</v>
      </c>
      <c r="G68" s="310">
        <f t="shared" si="10"/>
        <v>0</v>
      </c>
      <c r="H68" s="309">
        <f t="shared" si="10"/>
        <v>0</v>
      </c>
      <c r="I68" s="310">
        <f t="shared" si="10"/>
        <v>0</v>
      </c>
      <c r="J68" s="309">
        <f t="shared" si="10"/>
        <v>0</v>
      </c>
      <c r="K68" s="310">
        <f t="shared" si="10"/>
        <v>0</v>
      </c>
    </row>
    <row r="69" spans="1:11" x14ac:dyDescent="0.2">
      <c r="A69" s="311" t="s">
        <v>315</v>
      </c>
      <c r="B69" s="299">
        <f t="shared" ref="B69:K69" si="11">-B56</f>
        <v>0</v>
      </c>
      <c r="C69" s="300">
        <f t="shared" si="11"/>
        <v>0</v>
      </c>
      <c r="D69" s="299">
        <f t="shared" si="11"/>
        <v>0</v>
      </c>
      <c r="E69" s="300">
        <f t="shared" si="11"/>
        <v>0</v>
      </c>
      <c r="F69" s="299">
        <f t="shared" si="11"/>
        <v>0</v>
      </c>
      <c r="G69" s="300">
        <f t="shared" si="11"/>
        <v>0</v>
      </c>
      <c r="H69" s="299">
        <f t="shared" si="11"/>
        <v>0</v>
      </c>
      <c r="I69" s="300">
        <f t="shared" si="11"/>
        <v>0</v>
      </c>
      <c r="J69" s="299">
        <f t="shared" si="11"/>
        <v>0</v>
      </c>
      <c r="K69" s="300">
        <f t="shared" si="11"/>
        <v>0</v>
      </c>
    </row>
    <row r="70" spans="1:11" ht="14.25" x14ac:dyDescent="0.2">
      <c r="A70" s="312" t="s">
        <v>320</v>
      </c>
      <c r="B70" s="309">
        <f t="shared" ref="B70:K70" si="12">B68+B69</f>
        <v>0</v>
      </c>
      <c r="C70" s="310">
        <f t="shared" si="12"/>
        <v>0</v>
      </c>
      <c r="D70" s="309">
        <f t="shared" si="12"/>
        <v>0</v>
      </c>
      <c r="E70" s="310">
        <f t="shared" si="12"/>
        <v>0</v>
      </c>
      <c r="F70" s="309">
        <f t="shared" si="12"/>
        <v>0</v>
      </c>
      <c r="G70" s="310">
        <f t="shared" si="12"/>
        <v>0</v>
      </c>
      <c r="H70" s="309">
        <f t="shared" si="12"/>
        <v>0</v>
      </c>
      <c r="I70" s="310">
        <f t="shared" si="12"/>
        <v>0</v>
      </c>
      <c r="J70" s="309">
        <f t="shared" si="12"/>
        <v>0</v>
      </c>
      <c r="K70" s="310">
        <f t="shared" si="12"/>
        <v>0</v>
      </c>
    </row>
    <row r="71" spans="1:11" x14ac:dyDescent="0.2">
      <c r="A71" s="311" t="s">
        <v>314</v>
      </c>
      <c r="B71" s="299">
        <f t="shared" ref="B71:K71" si="13">-B70*$B$36</f>
        <v>0</v>
      </c>
      <c r="C71" s="300">
        <f t="shared" si="13"/>
        <v>0</v>
      </c>
      <c r="D71" s="299">
        <f t="shared" si="13"/>
        <v>0</v>
      </c>
      <c r="E71" s="300">
        <f t="shared" si="13"/>
        <v>0</v>
      </c>
      <c r="F71" s="299">
        <f t="shared" si="13"/>
        <v>0</v>
      </c>
      <c r="G71" s="300">
        <f t="shared" si="13"/>
        <v>0</v>
      </c>
      <c r="H71" s="299">
        <f t="shared" si="13"/>
        <v>0</v>
      </c>
      <c r="I71" s="300">
        <f t="shared" si="13"/>
        <v>0</v>
      </c>
      <c r="J71" s="299">
        <f t="shared" si="13"/>
        <v>0</v>
      </c>
      <c r="K71" s="300">
        <f t="shared" si="13"/>
        <v>0</v>
      </c>
    </row>
    <row r="72" spans="1:11" ht="15" thickBot="1" x14ac:dyDescent="0.25">
      <c r="A72" s="313" t="s">
        <v>319</v>
      </c>
      <c r="B72" s="314">
        <f t="shared" ref="B72:K72" si="14">B70+B71</f>
        <v>0</v>
      </c>
      <c r="C72" s="315">
        <f t="shared" si="14"/>
        <v>0</v>
      </c>
      <c r="D72" s="314">
        <f t="shared" si="14"/>
        <v>0</v>
      </c>
      <c r="E72" s="315">
        <f t="shared" si="14"/>
        <v>0</v>
      </c>
      <c r="F72" s="314">
        <f t="shared" si="14"/>
        <v>0</v>
      </c>
      <c r="G72" s="315">
        <f t="shared" si="14"/>
        <v>0</v>
      </c>
      <c r="H72" s="314">
        <f t="shared" si="14"/>
        <v>0</v>
      </c>
      <c r="I72" s="315">
        <f t="shared" si="14"/>
        <v>0</v>
      </c>
      <c r="J72" s="314">
        <f t="shared" si="14"/>
        <v>0</v>
      </c>
      <c r="K72" s="315">
        <f t="shared" si="14"/>
        <v>0</v>
      </c>
    </row>
    <row r="73" spans="1:11" s="197" customFormat="1" ht="16.5" thickBot="1" x14ac:dyDescent="0.25">
      <c r="A73" s="306"/>
      <c r="B73" s="332">
        <f>AVERAGE(A74:B74)</f>
        <v>1</v>
      </c>
      <c r="C73" s="332">
        <f>AVERAGE(B74:C74)</f>
        <v>1.5</v>
      </c>
      <c r="D73" s="332">
        <f t="shared" ref="D73:K73" si="15">AVERAGE(C74:D74)</f>
        <v>2.5</v>
      </c>
      <c r="E73" s="332">
        <f t="shared" si="15"/>
        <v>3.5</v>
      </c>
      <c r="F73" s="332">
        <f t="shared" si="15"/>
        <v>4.5</v>
      </c>
      <c r="G73" s="332">
        <f t="shared" si="15"/>
        <v>5.5</v>
      </c>
      <c r="H73" s="332">
        <f t="shared" si="15"/>
        <v>6.5</v>
      </c>
      <c r="I73" s="332">
        <f t="shared" si="15"/>
        <v>7.5</v>
      </c>
      <c r="J73" s="332">
        <f t="shared" si="15"/>
        <v>8.5</v>
      </c>
      <c r="K73" s="332">
        <f t="shared" si="15"/>
        <v>9.5</v>
      </c>
    </row>
    <row r="74" spans="1:11" s="261" customFormat="1" x14ac:dyDescent="0.2">
      <c r="A74" s="295" t="s">
        <v>318</v>
      </c>
      <c r="B74" s="296">
        <f t="shared" ref="B74:K74" si="16">B58</f>
        <v>1</v>
      </c>
      <c r="C74" s="297">
        <f t="shared" si="16"/>
        <v>2</v>
      </c>
      <c r="D74" s="296">
        <f t="shared" si="16"/>
        <v>3</v>
      </c>
      <c r="E74" s="297">
        <f t="shared" si="16"/>
        <v>4</v>
      </c>
      <c r="F74" s="296">
        <f t="shared" si="16"/>
        <v>5</v>
      </c>
      <c r="G74" s="297">
        <f t="shared" si="16"/>
        <v>6</v>
      </c>
      <c r="H74" s="296">
        <f t="shared" si="16"/>
        <v>7</v>
      </c>
      <c r="I74" s="297">
        <f t="shared" si="16"/>
        <v>8</v>
      </c>
      <c r="J74" s="296">
        <f t="shared" si="16"/>
        <v>9</v>
      </c>
      <c r="K74" s="297">
        <f t="shared" si="16"/>
        <v>10</v>
      </c>
    </row>
    <row r="75" spans="1:11" ht="28.5" x14ac:dyDescent="0.2">
      <c r="A75" s="308" t="s">
        <v>317</v>
      </c>
      <c r="B75" s="309">
        <f t="shared" ref="B75:K75" si="17">B68</f>
        <v>0</v>
      </c>
      <c r="C75" s="310">
        <f t="shared" si="17"/>
        <v>0</v>
      </c>
      <c r="D75" s="309">
        <f>D68</f>
        <v>0</v>
      </c>
      <c r="E75" s="310">
        <f t="shared" si="17"/>
        <v>0</v>
      </c>
      <c r="F75" s="309">
        <f t="shared" si="17"/>
        <v>0</v>
      </c>
      <c r="G75" s="310">
        <f t="shared" si="17"/>
        <v>0</v>
      </c>
      <c r="H75" s="309">
        <f t="shared" si="17"/>
        <v>0</v>
      </c>
      <c r="I75" s="310">
        <f t="shared" si="17"/>
        <v>0</v>
      </c>
      <c r="J75" s="309">
        <f t="shared" si="17"/>
        <v>0</v>
      </c>
      <c r="K75" s="310">
        <f t="shared" si="17"/>
        <v>0</v>
      </c>
    </row>
    <row r="76" spans="1:11" x14ac:dyDescent="0.2">
      <c r="A76" s="311" t="s">
        <v>316</v>
      </c>
      <c r="B76" s="299">
        <f>B67</f>
        <v>12312500.126542749</v>
      </c>
      <c r="C76" s="300">
        <f t="shared" ref="C76:K76" si="18">C67</f>
        <v>28729166.96193308</v>
      </c>
      <c r="D76" s="299">
        <f t="shared" si="18"/>
        <v>0</v>
      </c>
      <c r="E76" s="300">
        <f t="shared" si="18"/>
        <v>0</v>
      </c>
      <c r="F76" s="299">
        <f t="shared" si="18"/>
        <v>0</v>
      </c>
      <c r="G76" s="300">
        <f t="shared" si="18"/>
        <v>0</v>
      </c>
      <c r="H76" s="299">
        <f t="shared" si="18"/>
        <v>0</v>
      </c>
      <c r="I76" s="300">
        <f t="shared" si="18"/>
        <v>0</v>
      </c>
      <c r="J76" s="299">
        <f t="shared" si="18"/>
        <v>0</v>
      </c>
      <c r="K76" s="300">
        <f t="shared" si="18"/>
        <v>0</v>
      </c>
    </row>
    <row r="77" spans="1:11" hidden="1" x14ac:dyDescent="0.2">
      <c r="A77" s="311" t="s">
        <v>315</v>
      </c>
      <c r="B77" s="299">
        <f t="shared" ref="B77:K77" si="19">B69</f>
        <v>0</v>
      </c>
      <c r="C77" s="300">
        <f t="shared" si="19"/>
        <v>0</v>
      </c>
      <c r="D77" s="299">
        <f t="shared" si="19"/>
        <v>0</v>
      </c>
      <c r="E77" s="300">
        <f t="shared" si="19"/>
        <v>0</v>
      </c>
      <c r="F77" s="299">
        <f t="shared" si="19"/>
        <v>0</v>
      </c>
      <c r="G77" s="300">
        <f t="shared" si="19"/>
        <v>0</v>
      </c>
      <c r="H77" s="299">
        <f t="shared" si="19"/>
        <v>0</v>
      </c>
      <c r="I77" s="300">
        <f t="shared" si="19"/>
        <v>0</v>
      </c>
      <c r="J77" s="299">
        <f t="shared" si="19"/>
        <v>0</v>
      </c>
      <c r="K77" s="300">
        <f t="shared" si="19"/>
        <v>0</v>
      </c>
    </row>
    <row r="78" spans="1:11" hidden="1" x14ac:dyDescent="0.2">
      <c r="A78" s="311" t="s">
        <v>314</v>
      </c>
      <c r="B78" s="299"/>
      <c r="C78" s="300"/>
      <c r="D78" s="299"/>
      <c r="E78" s="300"/>
      <c r="F78" s="299"/>
      <c r="G78" s="300"/>
      <c r="H78" s="299"/>
      <c r="I78" s="300"/>
      <c r="J78" s="299"/>
      <c r="K78" s="300"/>
    </row>
    <row r="79" spans="1:11" hidden="1" x14ac:dyDescent="0.2">
      <c r="A79" s="311" t="s">
        <v>313</v>
      </c>
      <c r="B79" s="299"/>
      <c r="C79" s="300"/>
      <c r="D79" s="299"/>
      <c r="E79" s="300"/>
      <c r="F79" s="299"/>
      <c r="G79" s="300"/>
      <c r="H79" s="299"/>
      <c r="I79" s="300"/>
      <c r="J79" s="299"/>
      <c r="K79" s="300"/>
    </row>
    <row r="80" spans="1:11" x14ac:dyDescent="0.2">
      <c r="A80" s="311" t="s">
        <v>312</v>
      </c>
      <c r="B80" s="299">
        <f>-B59*(B39)</f>
        <v>0</v>
      </c>
      <c r="C80" s="300">
        <f t="shared" ref="C80:K80" si="20">-(C59-B59)*$B$39</f>
        <v>0</v>
      </c>
      <c r="D80" s="299">
        <f t="shared" si="20"/>
        <v>0</v>
      </c>
      <c r="E80" s="300">
        <f t="shared" si="20"/>
        <v>0</v>
      </c>
      <c r="F80" s="299">
        <f t="shared" si="20"/>
        <v>0</v>
      </c>
      <c r="G80" s="300">
        <f t="shared" si="20"/>
        <v>0</v>
      </c>
      <c r="H80" s="299">
        <f t="shared" si="20"/>
        <v>0</v>
      </c>
      <c r="I80" s="300">
        <f t="shared" si="20"/>
        <v>0</v>
      </c>
      <c r="J80" s="299">
        <f t="shared" si="20"/>
        <v>0</v>
      </c>
      <c r="K80" s="300">
        <f t="shared" si="20"/>
        <v>0</v>
      </c>
    </row>
    <row r="81" spans="1:11" x14ac:dyDescent="0.2">
      <c r="A81" s="311" t="s">
        <v>548</v>
      </c>
      <c r="B81" s="299"/>
      <c r="C81" s="300"/>
      <c r="D81" s="299"/>
      <c r="E81" s="300"/>
      <c r="F81" s="299"/>
      <c r="G81" s="300"/>
      <c r="H81" s="299"/>
      <c r="I81" s="300"/>
      <c r="J81" s="299"/>
      <c r="K81" s="300"/>
    </row>
    <row r="82" spans="1:11" x14ac:dyDescent="0.2">
      <c r="A82" s="311" t="s">
        <v>311</v>
      </c>
      <c r="B82" s="299">
        <f>B54-B55</f>
        <v>0</v>
      </c>
      <c r="C82" s="300">
        <f t="shared" ref="C82:K82" si="21">C54-C55</f>
        <v>0</v>
      </c>
      <c r="D82" s="299">
        <f t="shared" si="21"/>
        <v>0</v>
      </c>
      <c r="E82" s="300">
        <f t="shared" si="21"/>
        <v>0</v>
      </c>
      <c r="F82" s="299">
        <f t="shared" si="21"/>
        <v>0</v>
      </c>
      <c r="G82" s="300">
        <f t="shared" si="21"/>
        <v>0</v>
      </c>
      <c r="H82" s="299">
        <f t="shared" si="21"/>
        <v>0</v>
      </c>
      <c r="I82" s="300">
        <f t="shared" si="21"/>
        <v>0</v>
      </c>
      <c r="J82" s="299">
        <f t="shared" si="21"/>
        <v>0</v>
      </c>
      <c r="K82" s="300">
        <f t="shared" si="21"/>
        <v>0</v>
      </c>
    </row>
    <row r="83" spans="1:11" ht="14.25" x14ac:dyDescent="0.2">
      <c r="A83" s="312" t="s">
        <v>310</v>
      </c>
      <c r="B83" s="309">
        <f>SUM(B75:B82)</f>
        <v>12312500.126542749</v>
      </c>
      <c r="C83" s="310">
        <f t="shared" ref="C83:K83" si="22">SUM(C75:C82)</f>
        <v>28729166.96193308</v>
      </c>
      <c r="D83" s="309">
        <f t="shared" si="22"/>
        <v>0</v>
      </c>
      <c r="E83" s="310">
        <f t="shared" si="22"/>
        <v>0</v>
      </c>
      <c r="F83" s="309">
        <f t="shared" si="22"/>
        <v>0</v>
      </c>
      <c r="G83" s="310">
        <f t="shared" si="22"/>
        <v>0</v>
      </c>
      <c r="H83" s="309">
        <f t="shared" si="22"/>
        <v>0</v>
      </c>
      <c r="I83" s="310">
        <f t="shared" si="22"/>
        <v>0</v>
      </c>
      <c r="J83" s="309">
        <f t="shared" si="22"/>
        <v>0</v>
      </c>
      <c r="K83" s="310">
        <f t="shared" si="22"/>
        <v>0</v>
      </c>
    </row>
    <row r="84" spans="1:11" ht="14.25" x14ac:dyDescent="0.2">
      <c r="A84" s="312" t="s">
        <v>309</v>
      </c>
      <c r="B84" s="309">
        <f>SUM($B$83:B83)</f>
        <v>12312500.126542749</v>
      </c>
      <c r="C84" s="310">
        <f>SUM($B$83:C83)</f>
        <v>41041667.088475831</v>
      </c>
      <c r="D84" s="309">
        <f>SUM($B$83:D83)</f>
        <v>41041667.088475831</v>
      </c>
      <c r="E84" s="310">
        <f>SUM($B$83:E83)</f>
        <v>41041667.088475831</v>
      </c>
      <c r="F84" s="309">
        <f>SUM($B$83:F83)</f>
        <v>41041667.088475831</v>
      </c>
      <c r="G84" s="310">
        <f>SUM($B$83:G83)</f>
        <v>41041667.088475831</v>
      </c>
      <c r="H84" s="309">
        <f>SUM($B$83:H83)</f>
        <v>41041667.088475831</v>
      </c>
      <c r="I84" s="310">
        <f>SUM($B$83:I83)</f>
        <v>41041667.088475831</v>
      </c>
      <c r="J84" s="309">
        <f>SUM($B$83:J83)</f>
        <v>41041667.088475831</v>
      </c>
      <c r="K84" s="310">
        <f>SUM($B$83:K83)</f>
        <v>41041667.088475831</v>
      </c>
    </row>
    <row r="85" spans="1:11" x14ac:dyDescent="0.2">
      <c r="A85" s="311" t="s">
        <v>549</v>
      </c>
      <c r="B85" s="316">
        <f t="shared" ref="B85:K85" si="23">1/POWER((1+$B$44),B73)</f>
        <v>0.90909090909090906</v>
      </c>
      <c r="C85" s="317">
        <f t="shared" si="23"/>
        <v>0.86678417204144742</v>
      </c>
      <c r="D85" s="316">
        <f t="shared" si="23"/>
        <v>0.78798561094677033</v>
      </c>
      <c r="E85" s="317">
        <f t="shared" si="23"/>
        <v>0.71635055540615489</v>
      </c>
      <c r="F85" s="316">
        <f t="shared" si="23"/>
        <v>0.65122777764195883</v>
      </c>
      <c r="G85" s="317">
        <f t="shared" si="23"/>
        <v>0.59202525240178083</v>
      </c>
      <c r="H85" s="316">
        <f t="shared" si="23"/>
        <v>0.53820477491070973</v>
      </c>
      <c r="I85" s="317">
        <f t="shared" si="23"/>
        <v>0.48927706810064514</v>
      </c>
      <c r="J85" s="317">
        <f t="shared" si="23"/>
        <v>0.44479733463695009</v>
      </c>
      <c r="K85" s="317">
        <f t="shared" si="23"/>
        <v>0.4043612133063183</v>
      </c>
    </row>
    <row r="86" spans="1:11" ht="28.5" x14ac:dyDescent="0.2">
      <c r="A86" s="308" t="s">
        <v>308</v>
      </c>
      <c r="B86" s="309">
        <f>B83*B85</f>
        <v>11193181.933220681</v>
      </c>
      <c r="C86" s="310">
        <f>C83*C85</f>
        <v>24901987.198539671</v>
      </c>
      <c r="D86" s="309">
        <f t="shared" ref="D86:K86" si="24">D83*D85</f>
        <v>0</v>
      </c>
      <c r="E86" s="310">
        <f t="shared" si="24"/>
        <v>0</v>
      </c>
      <c r="F86" s="309">
        <f t="shared" si="24"/>
        <v>0</v>
      </c>
      <c r="G86" s="310">
        <f t="shared" si="24"/>
        <v>0</v>
      </c>
      <c r="H86" s="309">
        <f t="shared" si="24"/>
        <v>0</v>
      </c>
      <c r="I86" s="310">
        <f t="shared" si="24"/>
        <v>0</v>
      </c>
      <c r="J86" s="309">
        <f t="shared" si="24"/>
        <v>0</v>
      </c>
      <c r="K86" s="310">
        <f t="shared" si="24"/>
        <v>0</v>
      </c>
    </row>
    <row r="87" spans="1:11" ht="14.25" x14ac:dyDescent="0.2">
      <c r="A87" s="308" t="s">
        <v>307</v>
      </c>
      <c r="B87" s="309">
        <f>SUM($B$86:B86)</f>
        <v>11193181.933220681</v>
      </c>
      <c r="C87" s="310">
        <f>SUM($B$86:C86)</f>
        <v>36095169.131760351</v>
      </c>
      <c r="D87" s="309">
        <f>SUM($B$86:D86)</f>
        <v>36095169.131760351</v>
      </c>
      <c r="E87" s="310">
        <f>SUM($B$86:E86)</f>
        <v>36095169.131760351</v>
      </c>
      <c r="F87" s="309">
        <f>SUM($B$86:F86)</f>
        <v>36095169.131760351</v>
      </c>
      <c r="G87" s="310">
        <f>SUM($B$86:G86)</f>
        <v>36095169.131760351</v>
      </c>
      <c r="H87" s="309">
        <f>SUM($B$86:H86)</f>
        <v>36095169.131760351</v>
      </c>
      <c r="I87" s="310">
        <f>SUM($B$86:I86)</f>
        <v>36095169.131760351</v>
      </c>
      <c r="J87" s="309">
        <f>SUM($B$86:J86)</f>
        <v>36095169.131760351</v>
      </c>
      <c r="K87" s="310">
        <f>SUM($B$86:K86)</f>
        <v>36095169.131760351</v>
      </c>
    </row>
    <row r="88" spans="1:11" ht="14.25" x14ac:dyDescent="0.2">
      <c r="A88" s="308" t="s">
        <v>306</v>
      </c>
      <c r="B88" s="318">
        <f>IF((ISERR(IRR($B$83:B83))),0,IF(IRR($B$83:B83)&lt;0,0,IRR($B$83:B83)))</f>
        <v>0</v>
      </c>
      <c r="C88" s="319">
        <f>IF((ISERR(IRR($B$83:C83))),0,IF(IRR($B$83:C83)&lt;0,0,IRR($B$83:C83)))</f>
        <v>0</v>
      </c>
      <c r="D88" s="318">
        <f>IF((ISERR(IRR($B$83:D83))),0,IF(IRR($B$83:D83)&lt;0,0,IRR($B$83:D83)))</f>
        <v>0</v>
      </c>
      <c r="E88" s="319">
        <f>IF((ISERR(IRR($B$83:E83))),0,IF(IRR($B$83:E83)&lt;0,0,IRR($B$83:E83)))</f>
        <v>0</v>
      </c>
      <c r="F88" s="318">
        <f>IF((ISERR(IRR($B$83:F83))),0,IF(IRR($B$83:F83)&lt;0,0,IRR($B$83:F83)))</f>
        <v>0</v>
      </c>
      <c r="G88" s="319">
        <f>IF((ISERR(IRR($B$83:G83))),0,IF(IRR($B$83:G83)&lt;0,0,IRR($B$83:G83)))</f>
        <v>0</v>
      </c>
      <c r="H88" s="318">
        <f>IF((ISERR(IRR($B$83:H83))),0,IF(IRR($B$83:H83)&lt;0,0,IRR($B$83:H83)))</f>
        <v>0</v>
      </c>
      <c r="I88" s="319">
        <f>IF((ISERR(IRR($B$83:I83))),0,IF(IRR($B$83:I83)&lt;0,0,IRR($B$83:I83)))</f>
        <v>0</v>
      </c>
      <c r="J88" s="318">
        <f>IF((ISERR(IRR($B$83:J83))),0,IF(IRR($B$83:J83)&lt;0,0,IRR($B$83:J83)))</f>
        <v>0</v>
      </c>
      <c r="K88" s="319">
        <f>IF((ISERR(IRR($B$83:K83))),0,IF(IRR($B$83:K83)&lt;0,0,IRR($B$83:K83)))</f>
        <v>0</v>
      </c>
    </row>
    <row r="89" spans="1:11" ht="14.25" x14ac:dyDescent="0.2">
      <c r="A89" s="308" t="s">
        <v>305</v>
      </c>
      <c r="B89" s="320">
        <f>IF(AND(B84&gt;0,A84&lt;0),(B74-(B84/(B84-A84))),0)</f>
        <v>0</v>
      </c>
      <c r="C89" s="321">
        <f t="shared" ref="C89:K89" si="25">IF(AND(C84&gt;0,B84&lt;0),(C74-(C84/(C84-B84))),0)</f>
        <v>0</v>
      </c>
      <c r="D89" s="320">
        <f t="shared" si="25"/>
        <v>0</v>
      </c>
      <c r="E89" s="321">
        <f t="shared" si="25"/>
        <v>0</v>
      </c>
      <c r="F89" s="320">
        <f t="shared" si="25"/>
        <v>0</v>
      </c>
      <c r="G89" s="321">
        <f t="shared" si="25"/>
        <v>0</v>
      </c>
      <c r="H89" s="320">
        <f t="shared" si="25"/>
        <v>0</v>
      </c>
      <c r="I89" s="321">
        <f t="shared" si="25"/>
        <v>0</v>
      </c>
      <c r="J89" s="320">
        <f t="shared" si="25"/>
        <v>0</v>
      </c>
      <c r="K89" s="321">
        <f t="shared" si="25"/>
        <v>0</v>
      </c>
    </row>
    <row r="90" spans="1:11" ht="15" thickBot="1" x14ac:dyDescent="0.25">
      <c r="A90" s="322" t="s">
        <v>304</v>
      </c>
      <c r="B90" s="323">
        <f t="shared" ref="B90:K90" si="26">IF(AND(B87&gt;0,A87&lt;0),(B74-(B87/(B87-A87))),0)</f>
        <v>0</v>
      </c>
      <c r="C90" s="324">
        <f t="shared" si="26"/>
        <v>0</v>
      </c>
      <c r="D90" s="323">
        <f t="shared" si="26"/>
        <v>0</v>
      </c>
      <c r="E90" s="324">
        <f t="shared" si="26"/>
        <v>0</v>
      </c>
      <c r="F90" s="323">
        <f t="shared" si="26"/>
        <v>0</v>
      </c>
      <c r="G90" s="324">
        <f t="shared" si="26"/>
        <v>0</v>
      </c>
      <c r="H90" s="323">
        <f t="shared" si="26"/>
        <v>0</v>
      </c>
      <c r="I90" s="324">
        <f t="shared" si="26"/>
        <v>0</v>
      </c>
      <c r="J90" s="323">
        <f t="shared" si="26"/>
        <v>0</v>
      </c>
      <c r="K90" s="324">
        <f t="shared" si="26"/>
        <v>0</v>
      </c>
    </row>
    <row r="91" spans="1:11" s="265" customFormat="1" x14ac:dyDescent="0.2">
      <c r="A91" s="262"/>
      <c r="B91" s="263">
        <v>2022</v>
      </c>
      <c r="C91" s="263">
        <f>B91+1</f>
        <v>2023</v>
      </c>
      <c r="D91" s="264">
        <f t="shared" ref="D91:K91" si="27">C91+1</f>
        <v>2024</v>
      </c>
      <c r="E91" s="264">
        <f t="shared" si="27"/>
        <v>2025</v>
      </c>
      <c r="F91" s="264">
        <f t="shared" si="27"/>
        <v>2026</v>
      </c>
      <c r="G91" s="264">
        <f t="shared" si="27"/>
        <v>2027</v>
      </c>
      <c r="H91" s="264">
        <f t="shared" si="27"/>
        <v>2028</v>
      </c>
      <c r="I91" s="264">
        <f t="shared" si="27"/>
        <v>2029</v>
      </c>
      <c r="J91" s="264">
        <f t="shared" si="27"/>
        <v>2030</v>
      </c>
      <c r="K91" s="264">
        <f t="shared" si="27"/>
        <v>2031</v>
      </c>
    </row>
    <row r="92" spans="1:11" ht="15.6" customHeight="1" x14ac:dyDescent="0.2">
      <c r="A92" s="198" t="s">
        <v>303</v>
      </c>
      <c r="B92" s="107"/>
      <c r="C92" s="107"/>
      <c r="D92" s="107"/>
      <c r="E92" s="107"/>
      <c r="F92" s="107"/>
      <c r="G92" s="107"/>
      <c r="H92" s="107"/>
      <c r="I92" s="107"/>
      <c r="J92" s="107"/>
      <c r="K92" s="107"/>
    </row>
    <row r="93" spans="1:11" ht="12.75" x14ac:dyDescent="0.2">
      <c r="A93" s="108" t="s">
        <v>302</v>
      </c>
      <c r="B93" s="108"/>
      <c r="C93" s="108"/>
      <c r="D93" s="108"/>
      <c r="E93" s="108"/>
      <c r="F93" s="108"/>
      <c r="G93" s="108"/>
      <c r="H93" s="108"/>
      <c r="I93" s="108"/>
      <c r="J93" s="108"/>
      <c r="K93" s="108"/>
    </row>
    <row r="94" spans="1:11" ht="12.75" x14ac:dyDescent="0.2">
      <c r="A94" s="108" t="s">
        <v>301</v>
      </c>
      <c r="B94" s="108"/>
      <c r="C94" s="108"/>
      <c r="D94" s="108"/>
      <c r="E94" s="108"/>
      <c r="F94" s="108"/>
      <c r="G94" s="108"/>
      <c r="H94" s="108"/>
      <c r="I94" s="108"/>
      <c r="J94" s="108"/>
      <c r="K94" s="108"/>
    </row>
    <row r="95" spans="1:11" ht="12.75" x14ac:dyDescent="0.2">
      <c r="A95" s="108" t="s">
        <v>300</v>
      </c>
      <c r="B95" s="108"/>
      <c r="C95" s="108"/>
      <c r="D95" s="108"/>
      <c r="E95" s="108"/>
      <c r="F95" s="108"/>
      <c r="G95" s="108"/>
      <c r="H95" s="108"/>
      <c r="I95" s="108"/>
      <c r="J95" s="108"/>
      <c r="K95" s="108"/>
    </row>
    <row r="96" spans="1:11" ht="12.75" x14ac:dyDescent="0.2">
      <c r="A96" s="109" t="s">
        <v>299</v>
      </c>
      <c r="B96" s="107"/>
      <c r="C96" s="107"/>
      <c r="D96" s="107"/>
      <c r="E96" s="107"/>
      <c r="F96" s="107"/>
      <c r="G96" s="107"/>
      <c r="H96" s="107"/>
      <c r="I96" s="107"/>
      <c r="J96" s="107"/>
      <c r="K96" s="107"/>
    </row>
    <row r="97" spans="1:36" ht="33" customHeight="1" x14ac:dyDescent="0.2">
      <c r="A97" s="395" t="s">
        <v>550</v>
      </c>
      <c r="B97" s="395"/>
      <c r="C97" s="395"/>
      <c r="D97" s="395"/>
      <c r="E97" s="395"/>
      <c r="F97" s="395"/>
      <c r="G97" s="395"/>
      <c r="H97" s="395"/>
      <c r="I97" s="395"/>
      <c r="J97" s="395"/>
      <c r="K97" s="395"/>
    </row>
    <row r="98" spans="1:36" x14ac:dyDescent="0.2">
      <c r="C98" s="199"/>
    </row>
    <row r="99" spans="1:36" ht="12.75" x14ac:dyDescent="0.2">
      <c r="A99" s="201"/>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0"/>
      <c r="AG99" s="200"/>
      <c r="AH99" s="200"/>
      <c r="AI99" s="200"/>
      <c r="AJ99" s="200"/>
    </row>
    <row r="100" spans="1:36" ht="12.75" x14ac:dyDescent="0.2">
      <c r="A100" s="201"/>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row>
    <row r="101" spans="1:36" ht="12.75" x14ac:dyDescent="0.2">
      <c r="A101" s="201"/>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row>
    <row r="102" spans="1:36" ht="12.75" x14ac:dyDescent="0.2">
      <c r="A102" s="201"/>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row>
    <row r="103" spans="1:36" ht="12.75" x14ac:dyDescent="0.2">
      <c r="A103" s="20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row>
    <row r="104" spans="1:36" ht="12.75" x14ac:dyDescent="0.2">
      <c r="A104" s="201"/>
      <c r="B104" s="200"/>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c r="Y104" s="200"/>
      <c r="Z104" s="200"/>
      <c r="AA104" s="200"/>
      <c r="AB104" s="200"/>
      <c r="AC104" s="200"/>
      <c r="AD104" s="200"/>
      <c r="AE104" s="200"/>
      <c r="AF104" s="200"/>
      <c r="AG104" s="200"/>
      <c r="AH104" s="200"/>
      <c r="AI104" s="200"/>
      <c r="AJ104" s="200"/>
    </row>
    <row r="105" spans="1:36" ht="12.75" x14ac:dyDescent="0.2">
      <c r="A105" s="201"/>
      <c r="B105" s="200"/>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200"/>
      <c r="AI105" s="200"/>
      <c r="AJ105" s="200"/>
    </row>
    <row r="106" spans="1:36" ht="12.75" x14ac:dyDescent="0.2">
      <c r="A106" s="201"/>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c r="Y106" s="200"/>
      <c r="Z106" s="200"/>
      <c r="AA106" s="200"/>
      <c r="AB106" s="200"/>
      <c r="AC106" s="200"/>
      <c r="AD106" s="200"/>
      <c r="AE106" s="200"/>
      <c r="AF106" s="200"/>
      <c r="AG106" s="200"/>
      <c r="AH106" s="200"/>
      <c r="AI106" s="200"/>
      <c r="AJ106" s="200"/>
    </row>
    <row r="107" spans="1:36" ht="12.75" x14ac:dyDescent="0.2">
      <c r="A107" s="201"/>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c r="Y107" s="200"/>
      <c r="Z107" s="200"/>
      <c r="AA107" s="200"/>
      <c r="AB107" s="200"/>
      <c r="AC107" s="200"/>
      <c r="AD107" s="200"/>
      <c r="AE107" s="200"/>
      <c r="AF107" s="200"/>
      <c r="AG107" s="200"/>
      <c r="AH107" s="200"/>
      <c r="AI107" s="200"/>
      <c r="AJ107" s="200"/>
    </row>
    <row r="108" spans="1:36" ht="12.75" x14ac:dyDescent="0.2">
      <c r="A108" s="201"/>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row>
    <row r="109" spans="1:36" ht="12.75" x14ac:dyDescent="0.2">
      <c r="A109" s="201"/>
      <c r="B109" s="200"/>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c r="Y109" s="200"/>
      <c r="Z109" s="200"/>
      <c r="AA109" s="200"/>
      <c r="AB109" s="200"/>
      <c r="AC109" s="200"/>
      <c r="AD109" s="200"/>
      <c r="AE109" s="200"/>
      <c r="AF109" s="200"/>
      <c r="AG109" s="200"/>
      <c r="AH109" s="200"/>
      <c r="AI109" s="200"/>
      <c r="AJ109" s="200"/>
    </row>
    <row r="110" spans="1:36" ht="12.75" x14ac:dyDescent="0.2">
      <c r="A110" s="201"/>
      <c r="B110" s="200"/>
      <c r="C110" s="200"/>
      <c r="D110" s="200"/>
      <c r="E110" s="200"/>
      <c r="F110" s="200"/>
      <c r="G110" s="200"/>
      <c r="H110" s="200"/>
      <c r="I110" s="200"/>
      <c r="J110" s="200"/>
      <c r="K110" s="200"/>
      <c r="L110" s="200"/>
      <c r="M110" s="200"/>
      <c r="N110" s="200"/>
      <c r="O110" s="200"/>
      <c r="P110" s="200"/>
      <c r="Q110" s="200"/>
      <c r="R110" s="200"/>
      <c r="S110" s="200"/>
      <c r="T110" s="200"/>
      <c r="U110" s="200"/>
      <c r="V110" s="200"/>
      <c r="W110" s="200"/>
      <c r="X110" s="200"/>
      <c r="Y110" s="200"/>
      <c r="Z110" s="200"/>
      <c r="AA110" s="200"/>
      <c r="AB110" s="200"/>
      <c r="AC110" s="200"/>
      <c r="AD110" s="200"/>
      <c r="AE110" s="200"/>
      <c r="AF110" s="200"/>
      <c r="AG110" s="200"/>
      <c r="AH110" s="200"/>
      <c r="AI110" s="200"/>
      <c r="AJ110" s="200"/>
    </row>
    <row r="111" spans="1:36" ht="12.75" x14ac:dyDescent="0.2">
      <c r="A111" s="201"/>
      <c r="B111" s="200"/>
      <c r="C111" s="200"/>
      <c r="D111" s="200"/>
      <c r="E111" s="200"/>
      <c r="F111" s="200"/>
      <c r="G111" s="200"/>
      <c r="H111" s="200"/>
      <c r="I111" s="200"/>
      <c r="J111" s="200"/>
      <c r="K111" s="200"/>
      <c r="L111" s="200"/>
      <c r="M111" s="200"/>
      <c r="N111" s="200"/>
      <c r="O111" s="200"/>
      <c r="P111" s="200"/>
      <c r="Q111" s="200"/>
      <c r="R111" s="200"/>
      <c r="S111" s="200"/>
      <c r="T111" s="200"/>
      <c r="U111" s="200"/>
      <c r="V111" s="200"/>
      <c r="W111" s="200"/>
      <c r="X111" s="200"/>
      <c r="Y111" s="200"/>
      <c r="Z111" s="200"/>
      <c r="AA111" s="200"/>
      <c r="AB111" s="200"/>
      <c r="AC111" s="200"/>
      <c r="AD111" s="200"/>
      <c r="AE111" s="200"/>
      <c r="AF111" s="200"/>
      <c r="AG111" s="200"/>
      <c r="AH111" s="200"/>
      <c r="AI111" s="200"/>
      <c r="AJ111" s="200"/>
    </row>
    <row r="112" spans="1:36" ht="12.75" x14ac:dyDescent="0.2">
      <c r="A112" s="201"/>
      <c r="B112" s="200"/>
      <c r="C112" s="200"/>
      <c r="D112" s="200"/>
      <c r="E112" s="200"/>
      <c r="F112" s="200"/>
      <c r="G112" s="200"/>
      <c r="H112" s="200"/>
      <c r="I112" s="200"/>
      <c r="J112" s="200"/>
      <c r="K112" s="200"/>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0"/>
      <c r="AH112" s="200"/>
      <c r="AI112" s="200"/>
      <c r="AJ112" s="200"/>
    </row>
    <row r="113" spans="1:36" ht="12.75" x14ac:dyDescent="0.2">
      <c r="A113" s="201"/>
      <c r="B113" s="200"/>
      <c r="C113" s="200"/>
      <c r="D113" s="200"/>
      <c r="E113" s="200"/>
      <c r="F113" s="200"/>
      <c r="G113" s="200"/>
      <c r="H113" s="200"/>
      <c r="I113" s="200"/>
      <c r="J113" s="200"/>
      <c r="K113" s="200"/>
      <c r="L113" s="200"/>
      <c r="M113" s="200"/>
      <c r="N113" s="200"/>
      <c r="O113" s="200"/>
      <c r="P113" s="200"/>
      <c r="Q113" s="200"/>
      <c r="R113" s="200"/>
      <c r="S113" s="200"/>
      <c r="T113" s="200"/>
      <c r="U113" s="200"/>
      <c r="V113" s="200"/>
      <c r="W113" s="200"/>
      <c r="X113" s="200"/>
      <c r="Y113" s="200"/>
      <c r="Z113" s="200"/>
      <c r="AA113" s="200"/>
      <c r="AB113" s="200"/>
      <c r="AC113" s="200"/>
      <c r="AD113" s="200"/>
      <c r="AE113" s="200"/>
      <c r="AF113" s="200"/>
      <c r="AG113" s="200"/>
      <c r="AH113" s="200"/>
      <c r="AI113" s="200"/>
      <c r="AJ113" s="200"/>
    </row>
    <row r="114" spans="1:36" ht="12.75" x14ac:dyDescent="0.2">
      <c r="A114" s="201"/>
      <c r="B114" s="200"/>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c r="Y114" s="200"/>
      <c r="Z114" s="200"/>
      <c r="AA114" s="200"/>
      <c r="AB114" s="200"/>
      <c r="AC114" s="200"/>
      <c r="AD114" s="200"/>
      <c r="AE114" s="200"/>
      <c r="AF114" s="200"/>
      <c r="AG114" s="200"/>
      <c r="AH114" s="200"/>
      <c r="AI114" s="200"/>
      <c r="AJ114" s="200"/>
    </row>
    <row r="115" spans="1:36" ht="12.75" x14ac:dyDescent="0.2">
      <c r="A115" s="201"/>
      <c r="B115" s="200"/>
      <c r="C115" s="200"/>
      <c r="D115" s="200"/>
      <c r="E115" s="200"/>
      <c r="F115" s="200"/>
      <c r="G115" s="200"/>
      <c r="H115" s="200"/>
      <c r="I115" s="200"/>
      <c r="J115" s="200"/>
      <c r="K115" s="200"/>
      <c r="L115" s="200"/>
      <c r="M115" s="200"/>
      <c r="N115" s="200"/>
      <c r="O115" s="200"/>
      <c r="P115" s="200"/>
      <c r="Q115" s="200"/>
      <c r="R115" s="200"/>
      <c r="S115" s="200"/>
      <c r="T115" s="200"/>
      <c r="U115" s="200"/>
      <c r="V115" s="200"/>
      <c r="W115" s="200"/>
      <c r="X115" s="200"/>
      <c r="Y115" s="200"/>
      <c r="Z115" s="200"/>
      <c r="AA115" s="200"/>
      <c r="AB115" s="200"/>
      <c r="AC115" s="200"/>
      <c r="AD115" s="200"/>
      <c r="AE115" s="200"/>
      <c r="AF115" s="200"/>
      <c r="AG115" s="200"/>
      <c r="AH115" s="200"/>
      <c r="AI115" s="200"/>
      <c r="AJ115" s="200"/>
    </row>
    <row r="116" spans="1:36" ht="12.75" x14ac:dyDescent="0.2">
      <c r="A116" s="201"/>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c r="Y116" s="200"/>
      <c r="Z116" s="200"/>
      <c r="AA116" s="200"/>
      <c r="AB116" s="200"/>
      <c r="AC116" s="200"/>
      <c r="AD116" s="200"/>
      <c r="AE116" s="200"/>
      <c r="AF116" s="200"/>
      <c r="AG116" s="200"/>
      <c r="AH116" s="200"/>
      <c r="AI116" s="200"/>
      <c r="AJ116" s="200"/>
    </row>
    <row r="117" spans="1:36" ht="12.75" x14ac:dyDescent="0.2">
      <c r="A117" s="201"/>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c r="Y117" s="200"/>
      <c r="Z117" s="200"/>
      <c r="AA117" s="200"/>
      <c r="AB117" s="200"/>
      <c r="AC117" s="200"/>
      <c r="AD117" s="200"/>
      <c r="AE117" s="200"/>
      <c r="AF117" s="200"/>
      <c r="AG117" s="200"/>
      <c r="AH117" s="200"/>
      <c r="AI117" s="200"/>
      <c r="AJ117" s="200"/>
    </row>
    <row r="118" spans="1:36" ht="12.75" x14ac:dyDescent="0.2">
      <c r="A118" s="201"/>
      <c r="B118" s="200"/>
      <c r="C118" s="200"/>
      <c r="D118" s="200"/>
      <c r="E118" s="200"/>
      <c r="F118" s="200"/>
      <c r="G118" s="200"/>
      <c r="H118" s="200"/>
      <c r="I118" s="200"/>
      <c r="J118" s="200"/>
      <c r="K118" s="200"/>
      <c r="L118" s="200"/>
      <c r="M118" s="200"/>
      <c r="N118" s="200"/>
      <c r="O118" s="200"/>
      <c r="P118" s="200"/>
      <c r="Q118" s="200"/>
      <c r="R118" s="200"/>
      <c r="S118" s="200"/>
      <c r="T118" s="200"/>
      <c r="U118" s="200"/>
      <c r="V118" s="200"/>
      <c r="W118" s="200"/>
      <c r="X118" s="200"/>
      <c r="Y118" s="200"/>
      <c r="Z118" s="200"/>
      <c r="AA118" s="200"/>
      <c r="AB118" s="200"/>
      <c r="AC118" s="200"/>
      <c r="AD118" s="200"/>
      <c r="AE118" s="200"/>
      <c r="AF118" s="200"/>
      <c r="AG118" s="200"/>
      <c r="AH118" s="200"/>
      <c r="AI118" s="200"/>
      <c r="AJ118" s="200"/>
    </row>
    <row r="119" spans="1:36" ht="12.75" x14ac:dyDescent="0.2">
      <c r="A119" s="201"/>
      <c r="B119" s="200"/>
      <c r="C119" s="200"/>
      <c r="D119" s="200"/>
      <c r="E119" s="200"/>
      <c r="F119" s="200"/>
      <c r="G119" s="200"/>
      <c r="H119" s="200"/>
      <c r="I119" s="200"/>
      <c r="J119" s="200"/>
      <c r="K119" s="200"/>
      <c r="L119" s="200"/>
      <c r="M119" s="200"/>
      <c r="N119" s="200"/>
      <c r="O119" s="200"/>
      <c r="P119" s="200"/>
      <c r="Q119" s="200"/>
      <c r="R119" s="200"/>
      <c r="S119" s="200"/>
      <c r="T119" s="200"/>
      <c r="U119" s="200"/>
      <c r="V119" s="200"/>
      <c r="W119" s="200"/>
      <c r="X119" s="200"/>
      <c r="Y119" s="200"/>
      <c r="Z119" s="200"/>
      <c r="AA119" s="200"/>
      <c r="AB119" s="200"/>
      <c r="AC119" s="200"/>
      <c r="AD119" s="200"/>
      <c r="AE119" s="200"/>
      <c r="AF119" s="200"/>
      <c r="AG119" s="200"/>
      <c r="AH119" s="200"/>
      <c r="AI119" s="200"/>
      <c r="AJ119" s="200"/>
    </row>
    <row r="120" spans="1:36" ht="12.75" x14ac:dyDescent="0.2">
      <c r="A120" s="201"/>
      <c r="B120" s="200"/>
      <c r="C120" s="200"/>
      <c r="D120" s="200"/>
      <c r="E120" s="200"/>
      <c r="F120" s="200"/>
      <c r="G120" s="200"/>
      <c r="H120" s="200"/>
      <c r="I120" s="200"/>
      <c r="J120" s="200"/>
      <c r="K120" s="200"/>
      <c r="L120" s="200"/>
      <c r="M120" s="200"/>
      <c r="N120" s="200"/>
      <c r="O120" s="200"/>
      <c r="P120" s="200"/>
      <c r="Q120" s="200"/>
      <c r="R120" s="200"/>
      <c r="S120" s="200"/>
      <c r="T120" s="200"/>
      <c r="U120" s="200"/>
      <c r="V120" s="200"/>
      <c r="W120" s="200"/>
      <c r="X120" s="200"/>
      <c r="Y120" s="200"/>
      <c r="Z120" s="200"/>
      <c r="AA120" s="200"/>
      <c r="AB120" s="200"/>
      <c r="AC120" s="200"/>
      <c r="AD120" s="200"/>
      <c r="AE120" s="200"/>
      <c r="AF120" s="200"/>
      <c r="AG120" s="200"/>
      <c r="AH120" s="200"/>
      <c r="AI120" s="200"/>
      <c r="AJ120" s="200"/>
    </row>
    <row r="121" spans="1:36" ht="12.75" x14ac:dyDescent="0.2">
      <c r="A121" s="201"/>
      <c r="B121" s="200"/>
      <c r="C121" s="200"/>
      <c r="D121" s="200"/>
      <c r="E121" s="200"/>
      <c r="F121" s="200"/>
      <c r="G121" s="200"/>
      <c r="H121" s="200"/>
      <c r="I121" s="200"/>
      <c r="J121" s="200"/>
      <c r="K121" s="200"/>
      <c r="L121" s="200"/>
      <c r="M121" s="200"/>
      <c r="N121" s="200"/>
      <c r="O121" s="200"/>
      <c r="P121" s="200"/>
      <c r="Q121" s="200"/>
      <c r="R121" s="200"/>
      <c r="S121" s="200"/>
      <c r="T121" s="200"/>
      <c r="U121" s="200"/>
      <c r="V121" s="200"/>
      <c r="W121" s="200"/>
      <c r="X121" s="200"/>
      <c r="Y121" s="200"/>
      <c r="Z121" s="200"/>
      <c r="AA121" s="200"/>
      <c r="AB121" s="200"/>
      <c r="AC121" s="200"/>
      <c r="AD121" s="200"/>
      <c r="AE121" s="200"/>
      <c r="AF121" s="200"/>
      <c r="AG121" s="200"/>
      <c r="AH121" s="200"/>
      <c r="AI121" s="200"/>
      <c r="AJ121" s="200"/>
    </row>
    <row r="122" spans="1:36" ht="12.75" x14ac:dyDescent="0.2">
      <c r="A122" s="201"/>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row>
    <row r="123" spans="1:36" ht="12.75" x14ac:dyDescent="0.2">
      <c r="A123" s="201"/>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row>
    <row r="124" spans="1:36" ht="12.75" x14ac:dyDescent="0.2">
      <c r="A124" s="201"/>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row>
    <row r="125" spans="1:36" ht="12.75" x14ac:dyDescent="0.2">
      <c r="A125" s="201"/>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c r="AJ125" s="200"/>
    </row>
    <row r="126" spans="1:36" ht="12.75" x14ac:dyDescent="0.2">
      <c r="A126" s="201"/>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c r="AJ126" s="200"/>
    </row>
    <row r="127" spans="1:36" ht="12.75" x14ac:dyDescent="0.2">
      <c r="A127" s="201"/>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c r="AJ127" s="200"/>
    </row>
    <row r="128" spans="1:36" ht="12.75" x14ac:dyDescent="0.2">
      <c r="A128" s="201"/>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row>
    <row r="129" spans="1:36" ht="12.75" x14ac:dyDescent="0.2">
      <c r="A129" s="201"/>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c r="AJ129" s="200"/>
    </row>
  </sheetData>
  <customSheetViews>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1"/>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2"/>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3"/>
    </customSheetView>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4"/>
    </customSheetView>
  </customSheetViews>
  <mergeCells count="14">
    <mergeCell ref="A13:H13"/>
    <mergeCell ref="A5:H5"/>
    <mergeCell ref="A7:H7"/>
    <mergeCell ref="A9:H9"/>
    <mergeCell ref="A10:H10"/>
    <mergeCell ref="A12:H12"/>
    <mergeCell ref="D24:F24"/>
    <mergeCell ref="G24:H24"/>
    <mergeCell ref="A97:K97"/>
    <mergeCell ref="A15:H15"/>
    <mergeCell ref="A16:H16"/>
    <mergeCell ref="A18:H18"/>
    <mergeCell ref="D23:F23"/>
    <mergeCell ref="G23:H23"/>
  </mergeCells>
  <printOptions horizontalCentered="1"/>
  <pageMargins left="0.23622047244094491" right="0.23622047244094491" top="0.74803149606299213" bottom="0.74803149606299213" header="0.31496062992125984" footer="0.31496062992125984"/>
  <pageSetup paperSize="8" scale="38" fitToWidth="2" orientation="landscape" r:id="rId5"/>
  <rowBreaks count="1" manualBreakCount="1">
    <brk id="73" max="3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8" zoomScale="55" zoomScaleSheetLayoutView="55" workbookViewId="0">
      <selection activeCell="K34" sqref="K34"/>
    </sheetView>
  </sheetViews>
  <sheetFormatPr defaultRowHeight="15.75" x14ac:dyDescent="0.25"/>
  <cols>
    <col min="1" max="1" width="9.140625" style="57"/>
    <col min="2" max="2" width="37.7109375" style="57" customWidth="1"/>
    <col min="3" max="4" width="14" style="57" customWidth="1"/>
    <col min="5" max="6" width="14" style="57" hidden="1" customWidth="1"/>
    <col min="7" max="9" width="14" style="57" customWidth="1"/>
    <col min="10"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9.140625"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9.140625"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9.140625"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9.140625"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9.140625"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9.140625"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9.140625"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9.140625"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9.140625"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9.140625"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9.140625"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9.140625"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9.140625"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9.140625"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9.140625"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9.140625"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9.140625"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9.140625"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9.140625"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9.140625"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9.140625"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9.140625"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9.140625"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9.140625"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9.140625"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9.140625"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9.140625"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9.140625"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9.140625"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9.140625"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9.140625"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9.140625"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9.140625"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9.140625"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9.140625"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9.140625"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9.140625"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9.140625"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9.140625"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9.140625"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9.140625"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9.140625"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9.140625"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9.140625"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9.140625"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9.140625"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9.140625"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9.140625"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9.140625"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9.140625"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9.140625"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9.140625"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9.140625"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9.140625"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9.140625"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9.140625"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9.140625"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9.140625"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9.140625"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9.140625"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9.140625"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9.140625"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9.140625"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row>
    <row r="2" spans="1:44" ht="18.75" x14ac:dyDescent="0.3">
      <c r="L2" s="15"/>
    </row>
    <row r="3" spans="1:44" ht="18.75" x14ac:dyDescent="0.3">
      <c r="L3" s="15"/>
    </row>
    <row r="4" spans="1:44" ht="18.75" x14ac:dyDescent="0.3">
      <c r="K4" s="15"/>
    </row>
    <row r="5" spans="1:44" x14ac:dyDescent="0.25">
      <c r="A5" s="351" t="str">
        <f>'2. паспорт  ТП'!A4:S4</f>
        <v>Год раскрытия информации: 2022 год</v>
      </c>
      <c r="B5" s="351"/>
      <c r="C5" s="351"/>
      <c r="D5" s="351"/>
      <c r="E5" s="351"/>
      <c r="F5" s="351"/>
      <c r="G5" s="351"/>
      <c r="H5" s="351"/>
      <c r="I5" s="351"/>
      <c r="J5" s="351"/>
      <c r="K5" s="351"/>
      <c r="L5" s="351"/>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5"/>
    </row>
    <row r="7" spans="1:44" ht="18.75" x14ac:dyDescent="0.25">
      <c r="A7" s="349" t="s">
        <v>10</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44" t="str">
        <f>'1. паспорт местоположение'!A9:C9</f>
        <v xml:space="preserve">Акционерное общество "Калининградская генерирующая компания" </v>
      </c>
      <c r="B9" s="344"/>
      <c r="C9" s="344"/>
      <c r="D9" s="344"/>
      <c r="E9" s="344"/>
      <c r="F9" s="344"/>
      <c r="G9" s="344"/>
      <c r="H9" s="344"/>
      <c r="I9" s="344"/>
      <c r="J9" s="344"/>
      <c r="K9" s="344"/>
      <c r="L9" s="344"/>
    </row>
    <row r="10" spans="1:44" x14ac:dyDescent="0.25">
      <c r="A10" s="345" t="s">
        <v>9</v>
      </c>
      <c r="B10" s="345"/>
      <c r="C10" s="345"/>
      <c r="D10" s="345"/>
      <c r="E10" s="345"/>
      <c r="F10" s="345"/>
      <c r="G10" s="345"/>
      <c r="H10" s="345"/>
      <c r="I10" s="345"/>
      <c r="J10" s="345"/>
      <c r="K10" s="345"/>
      <c r="L10" s="345"/>
    </row>
    <row r="11" spans="1:44" ht="18.75" x14ac:dyDescent="0.25">
      <c r="A11" s="349"/>
      <c r="B11" s="349"/>
      <c r="C11" s="349"/>
      <c r="D11" s="349"/>
      <c r="E11" s="349"/>
      <c r="F11" s="349"/>
      <c r="G11" s="349"/>
      <c r="H11" s="349"/>
      <c r="I11" s="349"/>
      <c r="J11" s="349"/>
      <c r="K11" s="349"/>
      <c r="L11" s="349"/>
    </row>
    <row r="12" spans="1:44" x14ac:dyDescent="0.25">
      <c r="A12" s="344" t="str">
        <f>'1. паспорт местоположение'!A12:C12</f>
        <v>L_KGK_02</v>
      </c>
      <c r="B12" s="344"/>
      <c r="C12" s="344"/>
      <c r="D12" s="344"/>
      <c r="E12" s="344"/>
      <c r="F12" s="344"/>
      <c r="G12" s="344"/>
      <c r="H12" s="344"/>
      <c r="I12" s="344"/>
      <c r="J12" s="344"/>
      <c r="K12" s="344"/>
      <c r="L12" s="344"/>
    </row>
    <row r="13" spans="1:44" x14ac:dyDescent="0.25">
      <c r="A13" s="345" t="s">
        <v>8</v>
      </c>
      <c r="B13" s="345"/>
      <c r="C13" s="345"/>
      <c r="D13" s="345"/>
      <c r="E13" s="345"/>
      <c r="F13" s="345"/>
      <c r="G13" s="345"/>
      <c r="H13" s="345"/>
      <c r="I13" s="345"/>
      <c r="J13" s="345"/>
      <c r="K13" s="345"/>
      <c r="L13" s="345"/>
    </row>
    <row r="14" spans="1:44" ht="18.75" x14ac:dyDescent="0.25">
      <c r="A14" s="350"/>
      <c r="B14" s="350"/>
      <c r="C14" s="350"/>
      <c r="D14" s="350"/>
      <c r="E14" s="350"/>
      <c r="F14" s="350"/>
      <c r="G14" s="350"/>
      <c r="H14" s="350"/>
      <c r="I14" s="350"/>
      <c r="J14" s="350"/>
      <c r="K14" s="350"/>
      <c r="L14" s="350"/>
    </row>
    <row r="15" spans="1:44" x14ac:dyDescent="0.25">
      <c r="A15" s="344" t="str">
        <f>'1. паспорт местоположение'!A15</f>
        <v>Комплекс технических средств безопасности (РТСЮ)</v>
      </c>
      <c r="B15" s="344"/>
      <c r="C15" s="344"/>
      <c r="D15" s="344"/>
      <c r="E15" s="344"/>
      <c r="F15" s="344"/>
      <c r="G15" s="344"/>
      <c r="H15" s="344"/>
      <c r="I15" s="344"/>
      <c r="J15" s="344"/>
      <c r="K15" s="344"/>
      <c r="L15" s="344"/>
    </row>
    <row r="16" spans="1:44" x14ac:dyDescent="0.25">
      <c r="A16" s="345" t="s">
        <v>7</v>
      </c>
      <c r="B16" s="345"/>
      <c r="C16" s="345"/>
      <c r="D16" s="345"/>
      <c r="E16" s="345"/>
      <c r="F16" s="345"/>
      <c r="G16" s="345"/>
      <c r="H16" s="345"/>
      <c r="I16" s="345"/>
      <c r="J16" s="345"/>
      <c r="K16" s="345"/>
      <c r="L16" s="345"/>
    </row>
    <row r="17" spans="1:12" x14ac:dyDescent="0.25">
      <c r="L17" s="85"/>
    </row>
    <row r="18" spans="1:12" x14ac:dyDescent="0.25">
      <c r="K18" s="84"/>
    </row>
    <row r="19" spans="1:12" x14ac:dyDescent="0.25">
      <c r="A19" s="399" t="s">
        <v>504</v>
      </c>
      <c r="B19" s="399"/>
      <c r="C19" s="399"/>
      <c r="D19" s="399"/>
      <c r="E19" s="399"/>
      <c r="F19" s="399"/>
      <c r="G19" s="399"/>
      <c r="H19" s="399"/>
      <c r="I19" s="399"/>
      <c r="J19" s="399"/>
      <c r="K19" s="399"/>
      <c r="L19" s="399"/>
    </row>
    <row r="20" spans="1:12" x14ac:dyDescent="0.25">
      <c r="A20" s="59"/>
      <c r="B20" s="59"/>
      <c r="C20" s="83"/>
      <c r="D20" s="83"/>
      <c r="E20" s="83"/>
      <c r="F20" s="83"/>
      <c r="G20" s="83"/>
      <c r="H20" s="83"/>
      <c r="I20" s="83"/>
      <c r="J20" s="83"/>
      <c r="K20" s="83"/>
      <c r="L20" s="83"/>
    </row>
    <row r="21" spans="1:12" x14ac:dyDescent="0.25">
      <c r="A21" s="400" t="s">
        <v>226</v>
      </c>
      <c r="B21" s="400" t="s">
        <v>225</v>
      </c>
      <c r="C21" s="406" t="s">
        <v>435</v>
      </c>
      <c r="D21" s="406"/>
      <c r="E21" s="406"/>
      <c r="F21" s="406"/>
      <c r="G21" s="406"/>
      <c r="H21" s="406"/>
      <c r="I21" s="401" t="s">
        <v>224</v>
      </c>
      <c r="J21" s="403" t="s">
        <v>437</v>
      </c>
      <c r="K21" s="400" t="s">
        <v>223</v>
      </c>
      <c r="L21" s="402" t="s">
        <v>436</v>
      </c>
    </row>
    <row r="22" spans="1:12" ht="40.5" customHeight="1" x14ac:dyDescent="0.25">
      <c r="A22" s="400"/>
      <c r="B22" s="400"/>
      <c r="C22" s="407" t="s">
        <v>3</v>
      </c>
      <c r="D22" s="407"/>
      <c r="E22" s="139"/>
      <c r="F22" s="140"/>
      <c r="G22" s="408" t="s">
        <v>2</v>
      </c>
      <c r="H22" s="409"/>
      <c r="I22" s="401"/>
      <c r="J22" s="404"/>
      <c r="K22" s="400"/>
      <c r="L22" s="402"/>
    </row>
    <row r="23" spans="1:12" ht="31.5" x14ac:dyDescent="0.25">
      <c r="A23" s="400"/>
      <c r="B23" s="400"/>
      <c r="C23" s="82" t="s">
        <v>222</v>
      </c>
      <c r="D23" s="82" t="s">
        <v>221</v>
      </c>
      <c r="E23" s="82" t="s">
        <v>222</v>
      </c>
      <c r="F23" s="82" t="s">
        <v>221</v>
      </c>
      <c r="G23" s="82" t="s">
        <v>222</v>
      </c>
      <c r="H23" s="82" t="s">
        <v>221</v>
      </c>
      <c r="I23" s="401"/>
      <c r="J23" s="405"/>
      <c r="K23" s="400"/>
      <c r="L23" s="402"/>
    </row>
    <row r="24" spans="1:12" x14ac:dyDescent="0.25">
      <c r="A24" s="65">
        <v>1</v>
      </c>
      <c r="B24" s="65">
        <v>2</v>
      </c>
      <c r="C24" s="82">
        <v>3</v>
      </c>
      <c r="D24" s="82">
        <v>4</v>
      </c>
      <c r="E24" s="82">
        <v>5</v>
      </c>
      <c r="F24" s="82">
        <v>6</v>
      </c>
      <c r="G24" s="82">
        <v>7</v>
      </c>
      <c r="H24" s="82">
        <v>8</v>
      </c>
      <c r="I24" s="82">
        <v>9</v>
      </c>
      <c r="J24" s="82">
        <v>10</v>
      </c>
      <c r="K24" s="82">
        <v>11</v>
      </c>
      <c r="L24" s="82">
        <v>12</v>
      </c>
    </row>
    <row r="25" spans="1:12" x14ac:dyDescent="0.25">
      <c r="A25" s="75">
        <v>1</v>
      </c>
      <c r="B25" s="76" t="s">
        <v>220</v>
      </c>
      <c r="C25" s="76"/>
      <c r="D25" s="80"/>
      <c r="E25" s="80"/>
      <c r="F25" s="80"/>
      <c r="G25" s="80"/>
      <c r="H25" s="80"/>
      <c r="I25" s="80"/>
      <c r="J25" s="80"/>
      <c r="K25" s="73"/>
      <c r="L25" s="93"/>
    </row>
    <row r="26" spans="1:12" x14ac:dyDescent="0.25">
      <c r="A26" s="75" t="s">
        <v>219</v>
      </c>
      <c r="B26" s="81" t="s">
        <v>442</v>
      </c>
      <c r="C26" s="202" t="s">
        <v>552</v>
      </c>
      <c r="D26" s="202" t="s">
        <v>552</v>
      </c>
      <c r="E26" s="80"/>
      <c r="F26" s="80"/>
      <c r="G26" s="202" t="s">
        <v>552</v>
      </c>
      <c r="H26" s="202" t="s">
        <v>552</v>
      </c>
      <c r="I26" s="202" t="s">
        <v>552</v>
      </c>
      <c r="J26" s="202" t="s">
        <v>552</v>
      </c>
      <c r="K26" s="202" t="s">
        <v>552</v>
      </c>
      <c r="L26" s="202" t="s">
        <v>552</v>
      </c>
    </row>
    <row r="27" spans="1:12" s="61" customFormat="1" ht="31.5" x14ac:dyDescent="0.25">
      <c r="A27" s="75" t="s">
        <v>218</v>
      </c>
      <c r="B27" s="81" t="s">
        <v>444</v>
      </c>
      <c r="C27" s="202" t="s">
        <v>552</v>
      </c>
      <c r="D27" s="202" t="s">
        <v>552</v>
      </c>
      <c r="E27" s="80"/>
      <c r="F27" s="80"/>
      <c r="G27" s="202" t="s">
        <v>552</v>
      </c>
      <c r="H27" s="202" t="s">
        <v>552</v>
      </c>
      <c r="I27" s="202" t="s">
        <v>552</v>
      </c>
      <c r="J27" s="202" t="s">
        <v>552</v>
      </c>
      <c r="K27" s="202" t="s">
        <v>552</v>
      </c>
      <c r="L27" s="202" t="s">
        <v>552</v>
      </c>
    </row>
    <row r="28" spans="1:12" s="61" customFormat="1" ht="63" x14ac:dyDescent="0.25">
      <c r="A28" s="75" t="s">
        <v>443</v>
      </c>
      <c r="B28" s="81" t="s">
        <v>448</v>
      </c>
      <c r="C28" s="202" t="s">
        <v>552</v>
      </c>
      <c r="D28" s="202" t="s">
        <v>552</v>
      </c>
      <c r="E28" s="80"/>
      <c r="F28" s="80"/>
      <c r="G28" s="202" t="s">
        <v>552</v>
      </c>
      <c r="H28" s="202" t="s">
        <v>552</v>
      </c>
      <c r="I28" s="202" t="s">
        <v>552</v>
      </c>
      <c r="J28" s="202" t="s">
        <v>552</v>
      </c>
      <c r="K28" s="202" t="s">
        <v>552</v>
      </c>
      <c r="L28" s="202" t="s">
        <v>552</v>
      </c>
    </row>
    <row r="29" spans="1:12" s="61" customFormat="1" ht="31.5" x14ac:dyDescent="0.25">
      <c r="A29" s="75" t="s">
        <v>217</v>
      </c>
      <c r="B29" s="81" t="s">
        <v>447</v>
      </c>
      <c r="C29" s="202" t="s">
        <v>552</v>
      </c>
      <c r="D29" s="202" t="s">
        <v>552</v>
      </c>
      <c r="E29" s="80"/>
      <c r="F29" s="80"/>
      <c r="G29" s="202" t="s">
        <v>552</v>
      </c>
      <c r="H29" s="202" t="s">
        <v>552</v>
      </c>
      <c r="I29" s="202" t="s">
        <v>552</v>
      </c>
      <c r="J29" s="202" t="s">
        <v>552</v>
      </c>
      <c r="K29" s="202" t="s">
        <v>552</v>
      </c>
      <c r="L29" s="202" t="s">
        <v>552</v>
      </c>
    </row>
    <row r="30" spans="1:12" s="61" customFormat="1" ht="56.25" customHeight="1" x14ac:dyDescent="0.25">
      <c r="A30" s="75" t="s">
        <v>216</v>
      </c>
      <c r="B30" s="81" t="s">
        <v>449</v>
      </c>
      <c r="C30" s="202" t="s">
        <v>552</v>
      </c>
      <c r="D30" s="202" t="s">
        <v>552</v>
      </c>
      <c r="E30" s="80"/>
      <c r="F30" s="80"/>
      <c r="G30" s="202" t="s">
        <v>552</v>
      </c>
      <c r="H30" s="202" t="s">
        <v>552</v>
      </c>
      <c r="I30" s="202" t="s">
        <v>552</v>
      </c>
      <c r="J30" s="202" t="s">
        <v>552</v>
      </c>
      <c r="K30" s="202" t="s">
        <v>552</v>
      </c>
      <c r="L30" s="202" t="s">
        <v>552</v>
      </c>
    </row>
    <row r="31" spans="1:12" s="61" customFormat="1" ht="54.75" customHeight="1" x14ac:dyDescent="0.25">
      <c r="A31" s="75" t="s">
        <v>215</v>
      </c>
      <c r="B31" s="74" t="s">
        <v>445</v>
      </c>
      <c r="C31" s="281">
        <v>43858</v>
      </c>
      <c r="D31" s="281">
        <v>44075</v>
      </c>
      <c r="E31" s="80"/>
      <c r="F31" s="80"/>
      <c r="G31" s="281">
        <v>43858</v>
      </c>
      <c r="H31" s="281">
        <v>44026</v>
      </c>
      <c r="I31" s="202">
        <v>100</v>
      </c>
      <c r="J31" s="202">
        <v>100</v>
      </c>
      <c r="K31" s="202" t="s">
        <v>552</v>
      </c>
      <c r="L31" s="202" t="s">
        <v>552</v>
      </c>
    </row>
    <row r="32" spans="1:12" s="61" customFormat="1" ht="53.25" customHeight="1" x14ac:dyDescent="0.25">
      <c r="A32" s="75" t="s">
        <v>213</v>
      </c>
      <c r="B32" s="74" t="s">
        <v>450</v>
      </c>
      <c r="C32" s="281">
        <v>44075</v>
      </c>
      <c r="D32" s="281">
        <v>44084</v>
      </c>
      <c r="E32" s="80"/>
      <c r="F32" s="80"/>
      <c r="G32" s="281">
        <v>44026</v>
      </c>
      <c r="H32" s="281">
        <v>44036</v>
      </c>
      <c r="I32" s="202">
        <v>100</v>
      </c>
      <c r="J32" s="202">
        <v>100</v>
      </c>
      <c r="K32" s="202" t="s">
        <v>552</v>
      </c>
      <c r="L32" s="202" t="s">
        <v>552</v>
      </c>
    </row>
    <row r="33" spans="1:12" s="61" customFormat="1" ht="47.25" x14ac:dyDescent="0.25">
      <c r="A33" s="75" t="s">
        <v>461</v>
      </c>
      <c r="B33" s="74" t="s">
        <v>375</v>
      </c>
      <c r="C33" s="202" t="s">
        <v>552</v>
      </c>
      <c r="D33" s="202" t="s">
        <v>552</v>
      </c>
      <c r="E33" s="80"/>
      <c r="F33" s="80"/>
      <c r="G33" s="202" t="s">
        <v>552</v>
      </c>
      <c r="H33" s="202" t="s">
        <v>552</v>
      </c>
      <c r="I33" s="202" t="s">
        <v>552</v>
      </c>
      <c r="J33" s="202" t="s">
        <v>552</v>
      </c>
      <c r="K33" s="202" t="s">
        <v>552</v>
      </c>
      <c r="L33" s="202" t="s">
        <v>552</v>
      </c>
    </row>
    <row r="34" spans="1:12" s="61" customFormat="1" ht="72.75" customHeight="1" x14ac:dyDescent="0.25">
      <c r="A34" s="75" t="s">
        <v>462</v>
      </c>
      <c r="B34" s="74" t="s">
        <v>454</v>
      </c>
      <c r="C34" s="202" t="s">
        <v>552</v>
      </c>
      <c r="D34" s="202" t="s">
        <v>552</v>
      </c>
      <c r="E34" s="79"/>
      <c r="F34" s="79"/>
      <c r="G34" s="202" t="s">
        <v>552</v>
      </c>
      <c r="H34" s="202" t="s">
        <v>552</v>
      </c>
      <c r="I34" s="202" t="s">
        <v>552</v>
      </c>
      <c r="J34" s="202" t="s">
        <v>552</v>
      </c>
      <c r="K34" s="202" t="s">
        <v>552</v>
      </c>
      <c r="L34" s="202" t="s">
        <v>552</v>
      </c>
    </row>
    <row r="35" spans="1:12" s="61" customFormat="1" ht="42.75" customHeight="1" x14ac:dyDescent="0.25">
      <c r="A35" s="75" t="s">
        <v>463</v>
      </c>
      <c r="B35" s="74" t="s">
        <v>214</v>
      </c>
      <c r="C35" s="281">
        <v>44075</v>
      </c>
      <c r="D35" s="281">
        <v>44084</v>
      </c>
      <c r="E35" s="80"/>
      <c r="F35" s="80"/>
      <c r="G35" s="281">
        <v>44026</v>
      </c>
      <c r="H35" s="281">
        <v>44036</v>
      </c>
      <c r="I35" s="202">
        <v>100</v>
      </c>
      <c r="J35" s="202">
        <v>100</v>
      </c>
      <c r="K35" s="202" t="s">
        <v>552</v>
      </c>
      <c r="L35" s="202" t="s">
        <v>552</v>
      </c>
    </row>
    <row r="36" spans="1:12" ht="31.5" x14ac:dyDescent="0.25">
      <c r="A36" s="75" t="s">
        <v>464</v>
      </c>
      <c r="B36" s="74" t="s">
        <v>446</v>
      </c>
      <c r="C36" s="202" t="s">
        <v>552</v>
      </c>
      <c r="D36" s="202" t="s">
        <v>552</v>
      </c>
      <c r="E36" s="78"/>
      <c r="F36" s="77"/>
      <c r="G36" s="202" t="s">
        <v>552</v>
      </c>
      <c r="H36" s="202" t="s">
        <v>552</v>
      </c>
      <c r="I36" s="202" t="s">
        <v>552</v>
      </c>
      <c r="J36" s="202" t="s">
        <v>552</v>
      </c>
      <c r="K36" s="202" t="s">
        <v>552</v>
      </c>
      <c r="L36" s="202" t="s">
        <v>552</v>
      </c>
    </row>
    <row r="37" spans="1:12" ht="21" customHeight="1" x14ac:dyDescent="0.25">
      <c r="A37" s="75" t="s">
        <v>465</v>
      </c>
      <c r="B37" s="74" t="s">
        <v>212</v>
      </c>
      <c r="C37" s="281">
        <v>43858</v>
      </c>
      <c r="D37" s="281">
        <v>44075</v>
      </c>
      <c r="E37" s="80"/>
      <c r="F37" s="80"/>
      <c r="G37" s="281">
        <v>43858</v>
      </c>
      <c r="H37" s="281">
        <v>44026</v>
      </c>
      <c r="I37" s="202">
        <v>100</v>
      </c>
      <c r="J37" s="202">
        <v>100</v>
      </c>
      <c r="K37" s="202" t="s">
        <v>552</v>
      </c>
      <c r="L37" s="202" t="s">
        <v>552</v>
      </c>
    </row>
    <row r="38" spans="1:12" x14ac:dyDescent="0.25">
      <c r="A38" s="75" t="s">
        <v>466</v>
      </c>
      <c r="B38" s="76" t="s">
        <v>211</v>
      </c>
      <c r="C38" s="202" t="s">
        <v>552</v>
      </c>
      <c r="D38" s="202" t="s">
        <v>552</v>
      </c>
      <c r="E38" s="73"/>
      <c r="F38" s="73"/>
      <c r="G38" s="202" t="s">
        <v>552</v>
      </c>
      <c r="H38" s="202" t="s">
        <v>552</v>
      </c>
      <c r="I38" s="202" t="s">
        <v>552</v>
      </c>
      <c r="J38" s="202" t="s">
        <v>552</v>
      </c>
      <c r="K38" s="202" t="s">
        <v>552</v>
      </c>
      <c r="L38" s="202" t="s">
        <v>552</v>
      </c>
    </row>
    <row r="39" spans="1:12" ht="85.5" customHeight="1" x14ac:dyDescent="0.25">
      <c r="A39" s="75">
        <v>2</v>
      </c>
      <c r="B39" s="74" t="s">
        <v>451</v>
      </c>
      <c r="C39" s="202" t="s">
        <v>552</v>
      </c>
      <c r="D39" s="202" t="s">
        <v>552</v>
      </c>
      <c r="E39" s="73"/>
      <c r="F39" s="73"/>
      <c r="G39" s="202" t="s">
        <v>552</v>
      </c>
      <c r="H39" s="202" t="s">
        <v>552</v>
      </c>
      <c r="I39" s="202" t="s">
        <v>552</v>
      </c>
      <c r="J39" s="202" t="s">
        <v>552</v>
      </c>
      <c r="K39" s="202" t="s">
        <v>552</v>
      </c>
      <c r="L39" s="202" t="s">
        <v>552</v>
      </c>
    </row>
    <row r="40" spans="1:12" x14ac:dyDescent="0.25">
      <c r="A40" s="75" t="s">
        <v>210</v>
      </c>
      <c r="B40" s="74" t="s">
        <v>453</v>
      </c>
      <c r="C40" s="202" t="s">
        <v>552</v>
      </c>
      <c r="D40" s="202" t="s">
        <v>552</v>
      </c>
      <c r="E40" s="73"/>
      <c r="F40" s="73"/>
      <c r="G40" s="202" t="s">
        <v>552</v>
      </c>
      <c r="H40" s="202" t="s">
        <v>552</v>
      </c>
      <c r="I40" s="202" t="s">
        <v>552</v>
      </c>
      <c r="J40" s="202" t="s">
        <v>552</v>
      </c>
      <c r="K40" s="202" t="s">
        <v>552</v>
      </c>
      <c r="L40" s="202" t="s">
        <v>552</v>
      </c>
    </row>
    <row r="41" spans="1:12" ht="47.25" x14ac:dyDescent="0.25">
      <c r="A41" s="75" t="s">
        <v>209</v>
      </c>
      <c r="B41" s="76" t="s">
        <v>534</v>
      </c>
      <c r="C41" s="202" t="s">
        <v>552</v>
      </c>
      <c r="D41" s="202" t="s">
        <v>552</v>
      </c>
      <c r="E41" s="73"/>
      <c r="F41" s="73"/>
      <c r="G41" s="202" t="s">
        <v>552</v>
      </c>
      <c r="H41" s="202" t="s">
        <v>552</v>
      </c>
      <c r="I41" s="202" t="s">
        <v>552</v>
      </c>
      <c r="J41" s="202" t="s">
        <v>552</v>
      </c>
      <c r="K41" s="202" t="s">
        <v>552</v>
      </c>
      <c r="L41" s="202" t="s">
        <v>552</v>
      </c>
    </row>
    <row r="42" spans="1:12" ht="31.5" x14ac:dyDescent="0.25">
      <c r="A42" s="75">
        <v>3</v>
      </c>
      <c r="B42" s="74" t="s">
        <v>452</v>
      </c>
      <c r="C42" s="202" t="s">
        <v>552</v>
      </c>
      <c r="D42" s="202" t="s">
        <v>552</v>
      </c>
      <c r="E42" s="73"/>
      <c r="F42" s="73"/>
      <c r="G42" s="202" t="s">
        <v>552</v>
      </c>
      <c r="H42" s="202" t="s">
        <v>552</v>
      </c>
      <c r="I42" s="202" t="s">
        <v>552</v>
      </c>
      <c r="J42" s="202" t="s">
        <v>552</v>
      </c>
      <c r="K42" s="202" t="s">
        <v>552</v>
      </c>
      <c r="L42" s="202" t="s">
        <v>552</v>
      </c>
    </row>
    <row r="43" spans="1:12" x14ac:dyDescent="0.25">
      <c r="A43" s="75" t="s">
        <v>208</v>
      </c>
      <c r="B43" s="74" t="s">
        <v>206</v>
      </c>
      <c r="C43" s="202" t="s">
        <v>552</v>
      </c>
      <c r="D43" s="202" t="s">
        <v>552</v>
      </c>
      <c r="E43" s="73"/>
      <c r="F43" s="73"/>
      <c r="G43" s="202" t="s">
        <v>552</v>
      </c>
      <c r="H43" s="202" t="s">
        <v>552</v>
      </c>
      <c r="I43" s="202" t="s">
        <v>552</v>
      </c>
      <c r="J43" s="202" t="s">
        <v>552</v>
      </c>
      <c r="K43" s="202" t="s">
        <v>552</v>
      </c>
      <c r="L43" s="202" t="s">
        <v>552</v>
      </c>
    </row>
    <row r="44" spans="1:12" x14ac:dyDescent="0.25">
      <c r="A44" s="75" t="s">
        <v>207</v>
      </c>
      <c r="B44" s="74" t="s">
        <v>204</v>
      </c>
      <c r="C44" s="202" t="s">
        <v>552</v>
      </c>
      <c r="D44" s="202" t="s">
        <v>552</v>
      </c>
      <c r="E44" s="73"/>
      <c r="F44" s="73"/>
      <c r="G44" s="202" t="s">
        <v>552</v>
      </c>
      <c r="H44" s="202" t="s">
        <v>552</v>
      </c>
      <c r="I44" s="202" t="s">
        <v>552</v>
      </c>
      <c r="J44" s="202" t="s">
        <v>552</v>
      </c>
      <c r="K44" s="202" t="s">
        <v>552</v>
      </c>
      <c r="L44" s="202" t="s">
        <v>552</v>
      </c>
    </row>
    <row r="45" spans="1:12" ht="93.75" customHeight="1" x14ac:dyDescent="0.25">
      <c r="A45" s="75" t="s">
        <v>205</v>
      </c>
      <c r="B45" s="74" t="s">
        <v>457</v>
      </c>
      <c r="C45" s="202" t="s">
        <v>552</v>
      </c>
      <c r="D45" s="202" t="s">
        <v>552</v>
      </c>
      <c r="E45" s="73"/>
      <c r="F45" s="73"/>
      <c r="G45" s="202" t="s">
        <v>552</v>
      </c>
      <c r="H45" s="202" t="s">
        <v>552</v>
      </c>
      <c r="I45" s="202" t="s">
        <v>552</v>
      </c>
      <c r="J45" s="202" t="s">
        <v>552</v>
      </c>
      <c r="K45" s="202" t="s">
        <v>552</v>
      </c>
      <c r="L45" s="202" t="s">
        <v>552</v>
      </c>
    </row>
    <row r="46" spans="1:12" ht="171" customHeight="1" x14ac:dyDescent="0.25">
      <c r="A46" s="75" t="s">
        <v>203</v>
      </c>
      <c r="B46" s="74" t="s">
        <v>455</v>
      </c>
      <c r="C46" s="202" t="s">
        <v>552</v>
      </c>
      <c r="D46" s="202" t="s">
        <v>552</v>
      </c>
      <c r="E46" s="73"/>
      <c r="F46" s="73"/>
      <c r="G46" s="202" t="s">
        <v>552</v>
      </c>
      <c r="H46" s="202" t="s">
        <v>552</v>
      </c>
      <c r="I46" s="202" t="s">
        <v>552</v>
      </c>
      <c r="J46" s="202" t="s">
        <v>552</v>
      </c>
      <c r="K46" s="202" t="s">
        <v>552</v>
      </c>
      <c r="L46" s="202" t="s">
        <v>552</v>
      </c>
    </row>
    <row r="47" spans="1:12" x14ac:dyDescent="0.25">
      <c r="A47" s="75" t="s">
        <v>201</v>
      </c>
      <c r="B47" s="74" t="s">
        <v>202</v>
      </c>
      <c r="C47" s="202" t="s">
        <v>552</v>
      </c>
      <c r="D47" s="202" t="s">
        <v>552</v>
      </c>
      <c r="E47" s="73"/>
      <c r="F47" s="73"/>
      <c r="G47" s="202" t="s">
        <v>552</v>
      </c>
      <c r="H47" s="202" t="s">
        <v>552</v>
      </c>
      <c r="I47" s="202" t="s">
        <v>552</v>
      </c>
      <c r="J47" s="202" t="s">
        <v>552</v>
      </c>
      <c r="K47" s="202" t="s">
        <v>552</v>
      </c>
      <c r="L47" s="202" t="s">
        <v>552</v>
      </c>
    </row>
    <row r="48" spans="1:12" ht="31.5" x14ac:dyDescent="0.25">
      <c r="A48" s="75" t="s">
        <v>467</v>
      </c>
      <c r="B48" s="76" t="s">
        <v>200</v>
      </c>
      <c r="C48" s="202" t="s">
        <v>552</v>
      </c>
      <c r="D48" s="202" t="s">
        <v>552</v>
      </c>
      <c r="E48" s="73"/>
      <c r="F48" s="73"/>
      <c r="G48" s="202" t="s">
        <v>552</v>
      </c>
      <c r="H48" s="202" t="s">
        <v>552</v>
      </c>
      <c r="I48" s="202" t="s">
        <v>552</v>
      </c>
      <c r="J48" s="202" t="s">
        <v>552</v>
      </c>
      <c r="K48" s="202" t="s">
        <v>552</v>
      </c>
      <c r="L48" s="202" t="s">
        <v>552</v>
      </c>
    </row>
    <row r="49" spans="1:12" ht="31.5" x14ac:dyDescent="0.25">
      <c r="A49" s="75">
        <v>4</v>
      </c>
      <c r="B49" s="74" t="s">
        <v>198</v>
      </c>
      <c r="C49" s="202" t="s">
        <v>552</v>
      </c>
      <c r="D49" s="202" t="s">
        <v>552</v>
      </c>
      <c r="E49" s="73"/>
      <c r="F49" s="73"/>
      <c r="G49" s="202" t="s">
        <v>552</v>
      </c>
      <c r="H49" s="202" t="s">
        <v>552</v>
      </c>
      <c r="I49" s="202" t="s">
        <v>552</v>
      </c>
      <c r="J49" s="202" t="s">
        <v>552</v>
      </c>
      <c r="K49" s="202" t="s">
        <v>552</v>
      </c>
      <c r="L49" s="202" t="s">
        <v>552</v>
      </c>
    </row>
    <row r="50" spans="1:12" ht="93.75" customHeight="1" x14ac:dyDescent="0.25">
      <c r="A50" s="75" t="s">
        <v>199</v>
      </c>
      <c r="B50" s="74" t="s">
        <v>456</v>
      </c>
      <c r="C50" s="202" t="s">
        <v>552</v>
      </c>
      <c r="D50" s="202" t="s">
        <v>552</v>
      </c>
      <c r="E50" s="73"/>
      <c r="F50" s="73"/>
      <c r="G50" s="202" t="s">
        <v>552</v>
      </c>
      <c r="H50" s="202" t="s">
        <v>552</v>
      </c>
      <c r="I50" s="202" t="s">
        <v>552</v>
      </c>
      <c r="J50" s="202" t="s">
        <v>552</v>
      </c>
      <c r="K50" s="202" t="s">
        <v>552</v>
      </c>
      <c r="L50" s="202" t="s">
        <v>552</v>
      </c>
    </row>
    <row r="51" spans="1:12" ht="83.25" customHeight="1" x14ac:dyDescent="0.25">
      <c r="A51" s="75" t="s">
        <v>197</v>
      </c>
      <c r="B51" s="74" t="s">
        <v>458</v>
      </c>
      <c r="C51" s="202" t="s">
        <v>552</v>
      </c>
      <c r="D51" s="202" t="s">
        <v>552</v>
      </c>
      <c r="E51" s="73"/>
      <c r="F51" s="73"/>
      <c r="G51" s="202" t="s">
        <v>552</v>
      </c>
      <c r="H51" s="202" t="s">
        <v>552</v>
      </c>
      <c r="I51" s="202" t="s">
        <v>552</v>
      </c>
      <c r="J51" s="202" t="s">
        <v>552</v>
      </c>
      <c r="K51" s="202" t="s">
        <v>552</v>
      </c>
      <c r="L51" s="202" t="s">
        <v>552</v>
      </c>
    </row>
    <row r="52" spans="1:12" ht="69.75" customHeight="1" x14ac:dyDescent="0.25">
      <c r="A52" s="75" t="s">
        <v>195</v>
      </c>
      <c r="B52" s="74" t="s">
        <v>196</v>
      </c>
      <c r="C52" s="202" t="s">
        <v>552</v>
      </c>
      <c r="D52" s="202" t="s">
        <v>552</v>
      </c>
      <c r="E52" s="73"/>
      <c r="F52" s="73"/>
      <c r="G52" s="202" t="s">
        <v>552</v>
      </c>
      <c r="H52" s="202" t="s">
        <v>552</v>
      </c>
      <c r="I52" s="202" t="s">
        <v>552</v>
      </c>
      <c r="J52" s="202" t="s">
        <v>552</v>
      </c>
      <c r="K52" s="202" t="s">
        <v>552</v>
      </c>
      <c r="L52" s="202" t="s">
        <v>552</v>
      </c>
    </row>
    <row r="53" spans="1:12" ht="42.75" customHeight="1" x14ac:dyDescent="0.25">
      <c r="A53" s="75" t="s">
        <v>193</v>
      </c>
      <c r="B53" s="143" t="s">
        <v>459</v>
      </c>
      <c r="C53" s="202" t="s">
        <v>552</v>
      </c>
      <c r="D53" s="202" t="s">
        <v>552</v>
      </c>
      <c r="E53" s="73"/>
      <c r="F53" s="73"/>
      <c r="G53" s="202" t="s">
        <v>552</v>
      </c>
      <c r="H53" s="202" t="s">
        <v>552</v>
      </c>
      <c r="I53" s="202" t="s">
        <v>552</v>
      </c>
      <c r="J53" s="202" t="s">
        <v>552</v>
      </c>
      <c r="K53" s="202" t="s">
        <v>552</v>
      </c>
      <c r="L53" s="202" t="s">
        <v>552</v>
      </c>
    </row>
    <row r="54" spans="1:12" ht="43.5" customHeight="1" x14ac:dyDescent="0.25">
      <c r="A54" s="75" t="s">
        <v>460</v>
      </c>
      <c r="B54" s="74" t="s">
        <v>194</v>
      </c>
      <c r="C54" s="202" t="s">
        <v>552</v>
      </c>
      <c r="D54" s="202" t="s">
        <v>552</v>
      </c>
      <c r="E54" s="73"/>
      <c r="F54" s="73"/>
      <c r="G54" s="202" t="s">
        <v>552</v>
      </c>
      <c r="H54" s="202" t="s">
        <v>552</v>
      </c>
      <c r="I54" s="202" t="s">
        <v>552</v>
      </c>
      <c r="J54" s="202" t="s">
        <v>552</v>
      </c>
      <c r="K54" s="202" t="s">
        <v>552</v>
      </c>
      <c r="L54" s="202" t="s">
        <v>552</v>
      </c>
    </row>
  </sheetData>
  <customSheetViews>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40"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2022-01-18T13:08:18Z</dcterms:modified>
</cp:coreProperties>
</file>