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16 год\Отчет 2 квартал 2016\Отчет_Янтарьэнерго_2 кв.16 МЭ\"/>
    </mc:Choice>
  </mc:AlternateContent>
  <bookViews>
    <workbookView xWindow="180" yWindow="315" windowWidth="28470" windowHeight="12390" tabRatio="601" firstSheet="5" activeTab="5"/>
  </bookViews>
  <sheets>
    <sheet name="Приложение 8" sheetId="32" state="hidden" r:id="rId1"/>
    <sheet name="план по объектам" sheetId="42" state="hidden" r:id="rId2"/>
    <sheet name="Лист1" sheetId="17" state="hidden" r:id="rId3"/>
    <sheet name="Лист2" sheetId="18" state="hidden" r:id="rId4"/>
    <sheet name="1 кв 12 прил" sheetId="41" state="hidden" r:id="rId5"/>
    <sheet name="прил 12" sheetId="4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>#REF!</definedName>
    <definedName name="\m">#REF!</definedName>
    <definedName name="\n">#REF!</definedName>
    <definedName name="\o">#REF!</definedName>
    <definedName name="_10m9_.del_el_d9">[0]!_10m9_.del_el_d9</definedName>
    <definedName name="_11m9_.dialog10_no">[0]!_11m9_.dialog10_no</definedName>
    <definedName name="_12m9_.dialog10_no">[0]!_12m9_.dialog10_no</definedName>
    <definedName name="_13m9_.dialog10_yes">[0]!_13m9_.dialog10_yes</definedName>
    <definedName name="_14m9_.dialog10_yes">[0]!_14m9_.dialog10_yes</definedName>
    <definedName name="_15m9_.poisk">[0]!_15m9_.poisk</definedName>
    <definedName name="_16m9_.poisk">[0]!_16m9_.poisk</definedName>
    <definedName name="_17m9_.redak_el_d9">[0]!_17m9_.redak_el_d9</definedName>
    <definedName name="_18m9_.redak_el_d9">[0]!_18m9_.redak_el_d9</definedName>
    <definedName name="_19m9_.sp_change">[0]!_19m9_.sp_change</definedName>
    <definedName name="_1m1_.conec_win">[0]!_1m1_.conec_win</definedName>
    <definedName name="_20m9_.sp_change">[0]!_20m9_.sp_change</definedName>
    <definedName name="_21Модуль12_.theHide">[0]!_21Модуль12_.theHide</definedName>
    <definedName name="_22Модуль12_.theHide">[0]!_22Модуль12_.theHide</definedName>
    <definedName name="_2m1_.conec_win">[0]!_2m1_.conec_win</definedName>
    <definedName name="_3m1_.l_enter">[0]!_3m1_.l_enter</definedName>
    <definedName name="_4m1_.l_enter">[0]!_4m1_.l_enter</definedName>
    <definedName name="_5m9_.add1_el_d9">[0]!_5m9_.add1_el_d9</definedName>
    <definedName name="_6m9_.add1_el_d9">[0]!_6m9_.add1_el_d9</definedName>
    <definedName name="_7m9_.add2_el_d9">[0]!_7m9_.add2_el_d9</definedName>
    <definedName name="_8m9_.add2_el_d9">[0]!_8m9_.add2_el_d9</definedName>
    <definedName name="_9m9_.del_el_d9">[0]!_9m9_.del_el_d9</definedName>
    <definedName name="_a">#REF!</definedName>
    <definedName name="_a_28">#REF!</definedName>
    <definedName name="_a_4">#REF!</definedName>
    <definedName name="_a_5">#REF!</definedName>
    <definedName name="_a_6">#REF!</definedName>
    <definedName name="_a_7">#REF!</definedName>
    <definedName name="_a_8">#REF!</definedName>
    <definedName name="_cap1">#REF!</definedName>
    <definedName name="_cc1">[0]!add2_el_d9</definedName>
    <definedName name="_cc10">[0]!dialog10_no</definedName>
    <definedName name="_cc11">[0]!dialog10_yes</definedName>
    <definedName name="_cc12">[0]!dialog8_no</definedName>
    <definedName name="_cc13">[0]!dialog8_yes</definedName>
    <definedName name="_cc14">[0]!poisk</definedName>
    <definedName name="_cc16">[0]!redak_el_d9</definedName>
    <definedName name="_cc17">[0]!sbros_all1</definedName>
    <definedName name="_cc18">[0]!sbros_all2</definedName>
    <definedName name="_cc19">[0]!sp_add</definedName>
    <definedName name="_cc2">[0]!clik1</definedName>
    <definedName name="_cc20">[0]!sp_change</definedName>
    <definedName name="_cc21">[0]!sp_zam</definedName>
    <definedName name="_cc22">[0]!vid_all1</definedName>
    <definedName name="_cc23">[0]!vid_all2</definedName>
    <definedName name="_cc3">[0]!clik2</definedName>
    <definedName name="_cc4">[0]!del_el_d9</definedName>
    <definedName name="_cc5">[0]!del_el2</definedName>
    <definedName name="_cc6">[0]!del_sp2</definedName>
    <definedName name="_FY1">[0]!_FY1</definedName>
    <definedName name="_m">#REF!</definedName>
    <definedName name="_m_28">#REF!</definedName>
    <definedName name="_m_4">#REF!</definedName>
    <definedName name="_m_5">#REF!</definedName>
    <definedName name="_m_6">#REF!</definedName>
    <definedName name="_m_7">#REF!</definedName>
    <definedName name="_m_8">#REF!</definedName>
    <definedName name="_mni7">[0]!_mni7</definedName>
    <definedName name="_n">#REF!</definedName>
    <definedName name="_n_28">#REF!</definedName>
    <definedName name="_n_4">#REF!</definedName>
    <definedName name="_n_5">#REF!</definedName>
    <definedName name="_n_6">#REF!</definedName>
    <definedName name="_n_7">#REF!</definedName>
    <definedName name="_n_8">#REF!</definedName>
    <definedName name="_o">#REF!</definedName>
    <definedName name="_o_28">#REF!</definedName>
    <definedName name="_o_4">#REF!</definedName>
    <definedName name="_o_5">#REF!</definedName>
    <definedName name="_o_6">#REF!</definedName>
    <definedName name="_o_7">#REF!</definedName>
    <definedName name="_o_8">#REF!</definedName>
    <definedName name="_PDG085">#REF!</definedName>
    <definedName name="_qer6">[0]!_qer6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use1">#REF!</definedName>
    <definedName name="_yu9">[0]!_yu9</definedName>
    <definedName name="ad">[0]!ad</definedName>
    <definedName name="add0_el_d9">[0]!add0_el_d9</definedName>
    <definedName name="add0_el_d9_">[0]!add0_el_d9_</definedName>
    <definedName name="add1_el_d9">[0]!add1_el_d9</definedName>
    <definedName name="add1_el_d9_">[0]!add1_el_d9_</definedName>
    <definedName name="add2_el_d9">[0]!add2_el_d9</definedName>
    <definedName name="add2_el_d9_">[0]!add2_el_d9_</definedName>
    <definedName name="add3_el_d9">[0]!add3_el_d9</definedName>
    <definedName name="add3_el_d9_">[0]!add3_el_d9_</definedName>
    <definedName name="add4_el_d9">[0]!add4_el_d9</definedName>
    <definedName name="add4_el_d9_">[0]!add4_el_d9_</definedName>
    <definedName name="ae">[0]!ae</definedName>
    <definedName name="AN">[0]!AN</definedName>
    <definedName name="ary">[0]!ary</definedName>
    <definedName name="as">[0]!as</definedName>
    <definedName name="asdad">[0]!asdad</definedName>
    <definedName name="asgf">#REF!</definedName>
    <definedName name="b">[0]!b</definedName>
    <definedName name="bnk">[0]!bnk</definedName>
    <definedName name="bnm">[0]!bnm</definedName>
    <definedName name="BoilList">[2]Лист!$A$270</definedName>
    <definedName name="bvn">[0]!bvn</definedName>
    <definedName name="cc">[0]!add1_el_d9</definedName>
    <definedName name="cccc">[0]!cccc</definedName>
    <definedName name="clik1">[0]!clik1</definedName>
    <definedName name="clik2">[0]!clik2</definedName>
    <definedName name="CompOt">[0]!CompOt</definedName>
    <definedName name="CompOt_28">[0]!CompOt_28</definedName>
    <definedName name="CompOt_3">[0]!CompOt_3</definedName>
    <definedName name="CompOt_34">[0]!CompOt_34</definedName>
    <definedName name="CompOt_35">[0]!CompOt_35</definedName>
    <definedName name="CompOt_36">[0]!CompOt_36</definedName>
    <definedName name="CompOt_4">[0]!CompOt_4</definedName>
    <definedName name="CompOt_5">[0]!CompOt_5</definedName>
    <definedName name="CompOt_6">[0]!CompOt_6</definedName>
    <definedName name="CompOt_7">[0]!CompOt_7</definedName>
    <definedName name="CompOt_8">[0]!CompOt_8</definedName>
    <definedName name="CompRas">[0]!CompRas</definedName>
    <definedName name="CompRas_28">[0]!CompRas_28</definedName>
    <definedName name="CompRas_3">[0]!CompRas_3</definedName>
    <definedName name="CompRas_34">[0]!CompRas_34</definedName>
    <definedName name="CompRas_35">[0]!CompRas_35</definedName>
    <definedName name="CompRas_36">[0]!CompRas_36</definedName>
    <definedName name="CompRas_4">[0]!CompRas_4</definedName>
    <definedName name="CompRas_5">[0]!CompRas_5</definedName>
    <definedName name="CompRas_6">[0]!CompRas_6</definedName>
    <definedName name="CompRas_7">[0]!CompRas_7</definedName>
    <definedName name="CompRas_8">[0]!CompRas_8</definedName>
    <definedName name="conec_win">[0]!conec_win</definedName>
    <definedName name="cvb">[0]!cvb</definedName>
    <definedName name="cvg">[0]!cvg</definedName>
    <definedName name="d12_no">[0]!d12_no</definedName>
    <definedName name="d12_year">[0]!d12_year</definedName>
    <definedName name="d20_no">[0]!d20_no</definedName>
    <definedName name="debt1">#REF!</definedName>
    <definedName name="del_el_d9">[0]!del_el_d9</definedName>
    <definedName name="del_el_d9_">[0]!del_el_d9_</definedName>
    <definedName name="del_el2">[0]!del_el2</definedName>
    <definedName name="del_sp2">[0]!del_sp2</definedName>
    <definedName name="df">[0]!df</definedName>
    <definedName name="dfg">[0]!dfg</definedName>
    <definedName name="dfgh">[0]!dfgh</definedName>
    <definedName name="dfy">[0]!dfy</definedName>
    <definedName name="dghj">[0]!dghj</definedName>
    <definedName name="dialog10_no">[0]!dialog10_no</definedName>
    <definedName name="dialog10_no_">[0]!dialog10_no_</definedName>
    <definedName name="dialog10_yes">[0]!dialog10_yes</definedName>
    <definedName name="dialog10_yes_">[0]!dialog10_yes_</definedName>
    <definedName name="dialog11_1_no">[0]!dialog11_1_no</definedName>
    <definedName name="dialog11_1_yes">[0]!dialog11_1_yes</definedName>
    <definedName name="dialog15_no">[0]!dialog15_no</definedName>
    <definedName name="dialog15_year">[0]!dialog15_year</definedName>
    <definedName name="dialog8_no">[0]!dialog8_no</definedName>
    <definedName name="dialog8_yes">[0]!dialog8_yes</definedName>
    <definedName name="ee">[0]!ee</definedName>
    <definedName name="enter_simvol">[0]!enter_simvol</definedName>
    <definedName name="ert">[0]!ert</definedName>
    <definedName name="erty">[0]!erty</definedName>
    <definedName name="etr">[0]!etr</definedName>
    <definedName name="ew">[0]!ew</definedName>
    <definedName name="ew_28">[0]!ew_28</definedName>
    <definedName name="ew_3">[0]!ew_3</definedName>
    <definedName name="ew_34">[0]!ew_34</definedName>
    <definedName name="ew_35">[0]!ew_35</definedName>
    <definedName name="ew_36">[0]!ew_36</definedName>
    <definedName name="ew_4">[0]!ew_4</definedName>
    <definedName name="ew_5">[0]!ew_5</definedName>
    <definedName name="ew_6">[0]!ew_6</definedName>
    <definedName name="ew_7">[0]!ew_7</definedName>
    <definedName name="ew_8">[0]!ew_8</definedName>
    <definedName name="Excel_BuiltIn_Print_Area">#REF!</definedName>
    <definedName name="Excel_BuiltIn_Print_Area_28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f_txt_no2">[0]!f_txt_no2</definedName>
    <definedName name="fbgffnjfgg">[0]!fbgffnjfgg</definedName>
    <definedName name="fds">[0]!fds</definedName>
    <definedName name="ff">[0]!ff</definedName>
    <definedName name="fg">[0]!fg</definedName>
    <definedName name="fg_28">[0]!fg_28</definedName>
    <definedName name="fg_3">[0]!fg_3</definedName>
    <definedName name="fg_34">[0]!fg_34</definedName>
    <definedName name="fg_35">[0]!fg_35</definedName>
    <definedName name="fg_36">[0]!fg_36</definedName>
    <definedName name="fg_4">[0]!fg_4</definedName>
    <definedName name="fg_5">[0]!fg_5</definedName>
    <definedName name="fg_6">[0]!fg_6</definedName>
    <definedName name="fg_7">[0]!fg_7</definedName>
    <definedName name="fg_8">[0]!fg_8</definedName>
    <definedName name="fgh">[0]!fgh</definedName>
    <definedName name="fghj">[0]!fghj</definedName>
    <definedName name="fh">[0]!fh</definedName>
    <definedName name="fhfdxhdxfh">[0]!fhfdxhdxfh</definedName>
    <definedName name="fhjdghj">[0]!fhjdghj</definedName>
    <definedName name="form_sp_sv_no">[0]!form_sp_sv_no</definedName>
    <definedName name="FullVolume">#REF!</definedName>
    <definedName name="g">[0]!g</definedName>
    <definedName name="gh">[0]!gh</definedName>
    <definedName name="ghf">[0]!ghf</definedName>
    <definedName name="ghhktyi">[0]!ghhktyi</definedName>
    <definedName name="ghj">[0]!ghj</definedName>
    <definedName name="ghjk">[0]!ghjk</definedName>
    <definedName name="gjk">[0]!gjk</definedName>
    <definedName name="grace1">#REF!</definedName>
    <definedName name="grety5e">[0]!grety5e</definedName>
    <definedName name="h">[0]!h</definedName>
    <definedName name="Helper_ТЭС_Котельные">[3]Справочники!$A$2:$A$4,[3]Справочники!$A$16:$A$18</definedName>
    <definedName name="hfte">[0]!hfte</definedName>
    <definedName name="hgj">[0]!hgj</definedName>
    <definedName name="hj">[0]!hj</definedName>
    <definedName name="hjk">[0]!hjk</definedName>
    <definedName name="hk">[0]!hk</definedName>
    <definedName name="hn">[0]!hn</definedName>
    <definedName name="ineterest1">#REF!</definedName>
    <definedName name="iu">[0]!iu</definedName>
    <definedName name="izm_kl1">[0]!izm_kl1</definedName>
    <definedName name="izm_kl2">[0]!izm_kl2</definedName>
    <definedName name="izm_simvol1">[0]!izm_simvol1</definedName>
    <definedName name="izm_simvol2">[0]!izm_simvol2</definedName>
    <definedName name="izm_tek_str">[0]!izm_tek_str</definedName>
    <definedName name="j">[0]!j</definedName>
    <definedName name="jbjb">[0]!jbjb</definedName>
    <definedName name="jk">[0]!jk</definedName>
    <definedName name="jkl">[0]!jkl</definedName>
    <definedName name="juhyiyh">[0]!juhyiyh</definedName>
    <definedName name="k">[0]!k</definedName>
    <definedName name="k_28">[0]!k_28</definedName>
    <definedName name="k_3">[0]!k_3</definedName>
    <definedName name="k_34">[0]!k_34</definedName>
    <definedName name="k_35">[0]!k_35</definedName>
    <definedName name="k_36">[0]!k_36</definedName>
    <definedName name="k_4">[0]!k_4</definedName>
    <definedName name="k_5">[0]!k_5</definedName>
    <definedName name="k_6">[0]!k_6</definedName>
    <definedName name="k_7">[0]!k_7</definedName>
    <definedName name="k_8">[0]!k_8</definedName>
    <definedName name="kj">[0]!kj</definedName>
    <definedName name="kjm">[0]!kjm</definedName>
    <definedName name="knkn.n.">[0]!knkn.n.</definedName>
    <definedName name="KotList">[2]Лист!$A$260</definedName>
    <definedName name="l">[0]!l</definedName>
    <definedName name="l_enter">[0]!l_enter</definedName>
    <definedName name="lk">[0]!lk</definedName>
    <definedName name="ln">[0]!ln</definedName>
    <definedName name="m1.nazv">[0]!m1.nazv</definedName>
    <definedName name="m10.clik1">[0]!m10.clik1</definedName>
    <definedName name="m10.clik2">[0]!m10.clik2</definedName>
    <definedName name="m10.del_el2">[0]!m10.del_el2</definedName>
    <definedName name="m10.del_sp2">[0]!m10.del_sp2</definedName>
    <definedName name="m10.dialog8_no">[0]!m10.dialog8_no</definedName>
    <definedName name="m10.dialog8_yes">[0]!m10.dialog8_yes</definedName>
    <definedName name="m10.sbros_all1">[0]!m10.sbros_all1</definedName>
    <definedName name="m10.sbros_all2">[0]!m10.sbros_all2</definedName>
    <definedName name="m10.sp_add">[0]!m10.sp_add</definedName>
    <definedName name="m10.sp_zam">[0]!m10.sp_zam</definedName>
    <definedName name="m10.vid_all1">[0]!m10.vid_all1</definedName>
    <definedName name="m10.vid_all2">[0]!m10.vid_all2</definedName>
    <definedName name="m22.d20_no">[0]!m22.d20_no</definedName>
    <definedName name="m9.add0_el_d9_">[0]!m9.add0_el_d9_</definedName>
    <definedName name="m9.add1_el_d9">[0]!m9.add1_el_d9</definedName>
    <definedName name="m9.add1_el_d9_">[0]!m9.add1_el_d9_</definedName>
    <definedName name="m9.add2_el_d9">[0]!m9.add2_el_d9</definedName>
    <definedName name="m9.add2_el_d9_">[0]!m9.add2_el_d9_</definedName>
    <definedName name="m9.add3_el_d9_">[0]!m9.add3_el_d9_</definedName>
    <definedName name="m9.add4_el_d9_">[0]!m9.add4_el_d9_</definedName>
    <definedName name="m9.del_el_d9">[0]!m9.del_el_d9</definedName>
    <definedName name="m9.del_el_d9_">[0]!m9.del_el_d9_</definedName>
    <definedName name="m9.dialog10_no">[0]!m9.dialog10_no</definedName>
    <definedName name="m9.dialog10_no_">[0]!m9.dialog10_no_</definedName>
    <definedName name="m9.dialog10_yes">[0]!m9.dialog10_yes</definedName>
    <definedName name="m9.dialog10_yes_">[0]!m9.dialog10_yes_</definedName>
    <definedName name="m9.poisk">[0]!m9.poisk</definedName>
    <definedName name="m9.poisk_">[0]!m9.poisk_</definedName>
    <definedName name="m9.redak_el_d9">[0]!m9.redak_el_d9</definedName>
    <definedName name="m9.redak_el_d9_">[0]!m9.redak_el_d9_</definedName>
    <definedName name="m9.save_conf_spp">[0]!m9.save_conf_spp</definedName>
    <definedName name="m9.sp_change">[0]!m9.sp_change</definedName>
    <definedName name="m9.sp_change_">[0]!m9.sp_change_</definedName>
    <definedName name="m9.sp_change3_">[0]!m9.sp_change3_</definedName>
    <definedName name="m9.sp_change4_">[0]!m9.sp_change4_</definedName>
    <definedName name="maket8145">[0]!maket8145</definedName>
    <definedName name="mfvydc">[0]!mfvydc</definedName>
    <definedName name="mghj">[0]!mghj</definedName>
    <definedName name="MIN_Greg">#REF!</definedName>
    <definedName name="mkik" hidden="1">{#N/A,#N/A,TRUE,"Лист1";#N/A,#N/A,TRUE,"Лист2";#N/A,#N/A,TRUE,"Лист3"}</definedName>
    <definedName name="n">[0]!n</definedName>
    <definedName name="nal_sp_sv1">[0]!nal_sp_sv1</definedName>
    <definedName name="nal_sp_sv2">[0]!nal_sp_sv2</definedName>
    <definedName name="nazv">[0]!nazv</definedName>
    <definedName name="nm">[0]!nm</definedName>
    <definedName name="nn">[0]!nn</definedName>
    <definedName name="obnyl_no">[0]!obnyl_no</definedName>
    <definedName name="opi">[0]!opi</definedName>
    <definedName name="opr_m0_en1">[0]!opr_m0_en1</definedName>
    <definedName name="opr_sp_dnr">[0]!opr_sp_dnr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0_T1_Protect">[4]перекрестка!$F$42:$H$46,[4]перекрестка!$F$49:$G$49,[4]перекрестка!$F$50:$H$54,[4]перекрестка!$F$55:$G$55,[4]перекрестка!$F$56:$H$60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>[4]перекрестка!$F$62:$H$66,[4]перекрестка!$F$68:$H$72,[4]перекрестка!$F$74:$H$78,[4]перекрестка!$F$80:$H$84,[4]перекрестка!$F$89:$G$89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>[4]перекрестка!$F$90:$H$94,[4]перекрестка!$F$95:$G$95,[4]перекрестка!$F$96:$H$100,[4]перекрестка!$F$102:$H$106,[4]перекрестка!$F$108:$H$112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>[4]перекрестка!$F$114:$H$118,[4]перекрестка!$F$120:$H$124,[4]перекрестка!$F$127:$G$127,[4]перекрестка!$F$128:$H$132,[4]перекрестка!$F$133:$G$133</definedName>
    <definedName name="P14_T1_Protect">[4]перекрестка!$F$134:$H$138,[4]перекрестка!$F$140:$H$144,[4]перекрестка!$F$146:$H$150,[4]перекрестка!$F$152:$H$156,[4]перекрестка!$F$158:$H$162</definedName>
    <definedName name="P15_T1_Protect">[4]перекрестка!$J$158:$K$162,[4]перекрестка!$J$152:$K$156,[4]перекрестка!$J$146:$K$150,[4]перекрестка!$J$140:$K$144,[4]перекрестка!$J$11</definedName>
    <definedName name="P16_T1_Protect">[4]перекрестка!$J$12:$K$16,[4]перекрестка!$J$17,[4]перекрестка!$J$18:$K$22,[4]перекрестка!$J$24:$K$28,[4]перекрестка!$J$30:$K$34,[4]перекрестка!$F$23:$G$23</definedName>
    <definedName name="P17_T1_Protect">[4]перекрестка!$F$29:$G$29,[4]перекрестка!$F$61:$G$61,[4]перекрестка!$F$67:$G$67,[4]перекрестка!$F$101:$G$101,[4]перекрестка!$F$107:$G$107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T1_Protect">[4]перекрестка!$N$30:$N$34,[4]перекрестка!$N$36:$N$40,[4]перекрестка!$N$42:$N$46,[4]перекрестка!$N$49:$N$60,[4]перекрестка!$N$62:$N$66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T1_Protect">[4]перекрестка!$N$68:$N$72,[4]перекрестка!$N$74:$N$78,[4]перекрестка!$N$80:$N$84,[4]перекрестка!$N$89:$N$100,[4]перекрестка!$N$102:$N$106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T1_Protect">[4]перекрестка!$N$108:$N$112,[4]перекрестка!$N$114:$N$118,[4]перекрестка!$N$120:$N$124,[4]перекрестка!$N$127:$N$138,[4]перекрестка!$N$140:$N$144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T1_Protect">[4]перекрестка!$N$146:$N$150,[4]перекрестка!$N$152:$N$156,[4]перекрестка!$N$158:$N$162,[4]перекрестка!$F$11:$G$11,[4]перекрестка!$F$12:$H$16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>[4]перекрестка!$F$17:$G$17,[4]перекрестка!$F$18:$H$22,[4]перекрестка!$F$24:$H$28,[4]перекрестка!$F$30:$H$34,[4]перекрестка!$F$36:$H$40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p9ii">[0]!p9ii</definedName>
    <definedName name="PDG">#REF!</definedName>
    <definedName name="PMAXSO">#REF!</definedName>
    <definedName name="PMIN">#REF!</definedName>
    <definedName name="poisk">[0]!poisk</definedName>
    <definedName name="poisk_">[0]!poisk_</definedName>
    <definedName name="PostTEList">[2]Лист!$A$280</definedName>
    <definedName name="ProchPotrTEList">[2]Лист!$A$330</definedName>
    <definedName name="qn">[0]!qn</definedName>
    <definedName name="qse">[0]!qse</definedName>
    <definedName name="qtw">[0]!qtw</definedName>
    <definedName name="qw">[0]!qw</definedName>
    <definedName name="qwe">[0]!qwe</definedName>
    <definedName name="qwre">[0]!qwre</definedName>
    <definedName name="rachet_no">[0]!rachet_no</definedName>
    <definedName name="redak_el_d9">[0]!redak_el_d9</definedName>
    <definedName name="redak_el_d9_">[0]!redak_el_d9_</definedName>
    <definedName name="Rep_cur">'[5]Расчет потоков без учета и.с.'!#REF!</definedName>
    <definedName name="repay1">#REF!</definedName>
    <definedName name="rety">[0]!rety</definedName>
    <definedName name="rfgyh">[0]!rfgyh</definedName>
    <definedName name="RGK">#REF!</definedName>
    <definedName name="rrtget6">[0]!rrtget6</definedName>
    <definedName name="RSVolume">#REF!</definedName>
    <definedName name="rt">[0]!rt</definedName>
    <definedName name="rtgyh">[0]!rtgyh</definedName>
    <definedName name="rty5ery" hidden="1">{#N/A,#N/A,TRUE,"Лист1";#N/A,#N/A,TRUE,"Лист2";#N/A,#N/A,TRUE,"Лист3"}</definedName>
    <definedName name="rtyu">[0]!rtyu</definedName>
    <definedName name="S1_">#REF!</definedName>
    <definedName name="S1__28">#REF!</definedName>
    <definedName name="S1__4">#REF!</definedName>
    <definedName name="S1__5">#REF!</definedName>
    <definedName name="S1__6">#REF!</definedName>
    <definedName name="S1__7">#REF!</definedName>
    <definedName name="S1__8">#REF!</definedName>
    <definedName name="S10_">#REF!</definedName>
    <definedName name="S10__28">#REF!</definedName>
    <definedName name="S10__4">#REF!</definedName>
    <definedName name="S10__5">#REF!</definedName>
    <definedName name="S10__6">#REF!</definedName>
    <definedName name="S10__7">#REF!</definedName>
    <definedName name="S10__8">#REF!</definedName>
    <definedName name="S11_">#REF!</definedName>
    <definedName name="S11__28">#REF!</definedName>
    <definedName name="S11__4">#REF!</definedName>
    <definedName name="S11__5">#REF!</definedName>
    <definedName name="S11__6">#REF!</definedName>
    <definedName name="S11__7">#REF!</definedName>
    <definedName name="S11__8">#REF!</definedName>
    <definedName name="S12_">#REF!</definedName>
    <definedName name="S12__28">#REF!</definedName>
    <definedName name="S12__4">#REF!</definedName>
    <definedName name="S12__5">#REF!</definedName>
    <definedName name="S12__6">#REF!</definedName>
    <definedName name="S12__7">#REF!</definedName>
    <definedName name="S12__8">#REF!</definedName>
    <definedName name="S13_">#REF!</definedName>
    <definedName name="S13__28">#REF!</definedName>
    <definedName name="S13__4">#REF!</definedName>
    <definedName name="S13__5">#REF!</definedName>
    <definedName name="S13__6">#REF!</definedName>
    <definedName name="S13__7">#REF!</definedName>
    <definedName name="S13__8">#REF!</definedName>
    <definedName name="S14_">#REF!</definedName>
    <definedName name="S14__28">#REF!</definedName>
    <definedName name="S14__4">#REF!</definedName>
    <definedName name="S14__5">#REF!</definedName>
    <definedName name="S14__6">#REF!</definedName>
    <definedName name="S14__7">#REF!</definedName>
    <definedName name="S14__8">#REF!</definedName>
    <definedName name="S15_">#REF!</definedName>
    <definedName name="S15__28">#REF!</definedName>
    <definedName name="S15__4">#REF!</definedName>
    <definedName name="S15__5">#REF!</definedName>
    <definedName name="S15__6">#REF!</definedName>
    <definedName name="S15__7">#REF!</definedName>
    <definedName name="S15__8">#REF!</definedName>
    <definedName name="S16_">#REF!</definedName>
    <definedName name="S16__28">#REF!</definedName>
    <definedName name="S16__4">#REF!</definedName>
    <definedName name="S16__5">#REF!</definedName>
    <definedName name="S16__6">#REF!</definedName>
    <definedName name="S16__7">#REF!</definedName>
    <definedName name="S16__8">#REF!</definedName>
    <definedName name="S17_">#REF!</definedName>
    <definedName name="S17__28">#REF!</definedName>
    <definedName name="S17__4">#REF!</definedName>
    <definedName name="S17__5">#REF!</definedName>
    <definedName name="S17__6">#REF!</definedName>
    <definedName name="S17__7">#REF!</definedName>
    <definedName name="S17__8">#REF!</definedName>
    <definedName name="S18_">#REF!</definedName>
    <definedName name="S18__28">#REF!</definedName>
    <definedName name="S18__4">#REF!</definedName>
    <definedName name="S18__5">#REF!</definedName>
    <definedName name="S18__6">#REF!</definedName>
    <definedName name="S18__7">#REF!</definedName>
    <definedName name="S18__8">#REF!</definedName>
    <definedName name="S19_">#REF!</definedName>
    <definedName name="S19__28">#REF!</definedName>
    <definedName name="S19__4">#REF!</definedName>
    <definedName name="S19__5">#REF!</definedName>
    <definedName name="S19__6">#REF!</definedName>
    <definedName name="S19__7">#REF!</definedName>
    <definedName name="S19__8">#REF!</definedName>
    <definedName name="S2_">#REF!</definedName>
    <definedName name="S2__28">#REF!</definedName>
    <definedName name="S2__4">#REF!</definedName>
    <definedName name="S2__5">#REF!</definedName>
    <definedName name="S2__6">#REF!</definedName>
    <definedName name="S2__7">#REF!</definedName>
    <definedName name="S2__8">#REF!</definedName>
    <definedName name="S20_">#REF!</definedName>
    <definedName name="S20__28">#REF!</definedName>
    <definedName name="S20__4">#REF!</definedName>
    <definedName name="S20__5">#REF!</definedName>
    <definedName name="S20__6">#REF!</definedName>
    <definedName name="S20__7">#REF!</definedName>
    <definedName name="S20__8">#REF!</definedName>
    <definedName name="S3_">#REF!</definedName>
    <definedName name="S3__28">#REF!</definedName>
    <definedName name="S3__4">#REF!</definedName>
    <definedName name="S3__5">#REF!</definedName>
    <definedName name="S3__6">#REF!</definedName>
    <definedName name="S3__7">#REF!</definedName>
    <definedName name="S3__8">#REF!</definedName>
    <definedName name="S4_">#REF!</definedName>
    <definedName name="S4__28">#REF!</definedName>
    <definedName name="S4__4">#REF!</definedName>
    <definedName name="S4__5">#REF!</definedName>
    <definedName name="S4__6">#REF!</definedName>
    <definedName name="S4__7">#REF!</definedName>
    <definedName name="S4__8">#REF!</definedName>
    <definedName name="S5_">#REF!</definedName>
    <definedName name="S5__28">#REF!</definedName>
    <definedName name="S5__4">#REF!</definedName>
    <definedName name="S5__5">#REF!</definedName>
    <definedName name="S5__6">#REF!</definedName>
    <definedName name="S5__7">#REF!</definedName>
    <definedName name="S5__8">#REF!</definedName>
    <definedName name="S6_">#REF!</definedName>
    <definedName name="S6__28">#REF!</definedName>
    <definedName name="S6__4">#REF!</definedName>
    <definedName name="S6__5">#REF!</definedName>
    <definedName name="S6__6">#REF!</definedName>
    <definedName name="S6__7">#REF!</definedName>
    <definedName name="S6__8">#REF!</definedName>
    <definedName name="S7_">#REF!</definedName>
    <definedName name="S7__28">#REF!</definedName>
    <definedName name="S7__4">#REF!</definedName>
    <definedName name="S7__5">#REF!</definedName>
    <definedName name="S7__6">#REF!</definedName>
    <definedName name="S7__7">#REF!</definedName>
    <definedName name="S7__8">#REF!</definedName>
    <definedName name="S8_">#REF!</definedName>
    <definedName name="S8__28">#REF!</definedName>
    <definedName name="S8__4">#REF!</definedName>
    <definedName name="S8__5">#REF!</definedName>
    <definedName name="S8__6">#REF!</definedName>
    <definedName name="S8__7">#REF!</definedName>
    <definedName name="S8__8">#REF!</definedName>
    <definedName name="S9_">#REF!</definedName>
    <definedName name="S9__28">#REF!</definedName>
    <definedName name="S9__4">#REF!</definedName>
    <definedName name="S9__5">#REF!</definedName>
    <definedName name="S9__6">#REF!</definedName>
    <definedName name="S9__7">#REF!</definedName>
    <definedName name="S9__8">#REF!</definedName>
    <definedName name="save_conf_sp">[0]!save_conf_sp</definedName>
    <definedName name="save_conf_spp">[0]!save_conf_spp</definedName>
    <definedName name="sbros_all1">[0]!sbros_all1</definedName>
    <definedName name="sbros_all2">[0]!sbros_all2</definedName>
    <definedName name="SD">[0]!SD</definedName>
    <definedName name="sda">[0]!sda</definedName>
    <definedName name="sdcgf">[0]!sdcgf</definedName>
    <definedName name="sdf">[0]!sdf</definedName>
    <definedName name="sdfg">[0]!sdfg</definedName>
    <definedName name="Sheet2?prefix?">"H"</definedName>
    <definedName name="sl">[0]!sl</definedName>
    <definedName name="slk">[0]!slk</definedName>
    <definedName name="sp_add">[0]!sp_add</definedName>
    <definedName name="sp_change">[0]!sp_change</definedName>
    <definedName name="sp_change_">[0]!sp_change_</definedName>
    <definedName name="sp_change3">[0]!sp_change3</definedName>
    <definedName name="sp_change3_">[0]!sp_change3_</definedName>
    <definedName name="sp_change4">[0]!sp_change4</definedName>
    <definedName name="sp_change4_">[0]!sp_change4_</definedName>
    <definedName name="sp_fl_f1">[0]!sp_fl_f1</definedName>
    <definedName name="sp_fl_t1">[0]!sp_fl_t1</definedName>
    <definedName name="sp_zam">[0]!sp_zam</definedName>
    <definedName name="SP1_28">[6]FES!#REF!</definedName>
    <definedName name="SP1_4">[7]FES!#REF!</definedName>
    <definedName name="SP10_28">[6]FES!#REF!</definedName>
    <definedName name="SP10_4">[7]FES!#REF!</definedName>
    <definedName name="SP11_28">[6]FES!#REF!</definedName>
    <definedName name="SP11_4">[7]FES!#REF!</definedName>
    <definedName name="SP12_28">[6]FES!#REF!</definedName>
    <definedName name="SP12_4">[7]FES!#REF!</definedName>
    <definedName name="SP13_28">[6]FES!#REF!</definedName>
    <definedName name="SP13_4">[7]FES!#REF!</definedName>
    <definedName name="SP14_28">[6]FES!#REF!</definedName>
    <definedName name="SP14_4">[7]FES!#REF!</definedName>
    <definedName name="SP15_28">[6]FES!#REF!</definedName>
    <definedName name="SP15_4">[7]FES!#REF!</definedName>
    <definedName name="SP16_28">[6]FES!#REF!</definedName>
    <definedName name="SP16_4">[7]FES!#REF!</definedName>
    <definedName name="SP17_28">[6]FES!#REF!</definedName>
    <definedName name="SP17_4">[7]FES!#REF!</definedName>
    <definedName name="SP18_28">[6]FES!#REF!</definedName>
    <definedName name="SP18_4">[7]FES!#REF!</definedName>
    <definedName name="SP19_28">[6]FES!#REF!</definedName>
    <definedName name="SP19_4">[7]FES!#REF!</definedName>
    <definedName name="SP2_28">[6]FES!#REF!</definedName>
    <definedName name="SP2_4">[7]FES!#REF!</definedName>
    <definedName name="SP20_28">[6]FES!#REF!</definedName>
    <definedName name="SP20_4">[7]FES!#REF!</definedName>
    <definedName name="SP3_28">[6]FES!#REF!</definedName>
    <definedName name="SP3_4">[7]FES!#REF!</definedName>
    <definedName name="SP4_28">[6]FES!#REF!</definedName>
    <definedName name="SP4_4">[7]FES!#REF!</definedName>
    <definedName name="SP5_28">[6]FES!#REF!</definedName>
    <definedName name="SP5_4">[7]FES!#REF!</definedName>
    <definedName name="SP7_28">[6]FES!#REF!</definedName>
    <definedName name="SP7_4">[7]FES!#REF!</definedName>
    <definedName name="SP8_28">[6]FES!#REF!</definedName>
    <definedName name="SP8_4">[7]FES!#REF!</definedName>
    <definedName name="SP9_28">[6]FES!#REF!</definedName>
    <definedName name="SP9_4">[7]FES!#REF!</definedName>
    <definedName name="SSTPMAX">#REF!</definedName>
    <definedName name="SSTVolume">#REF!</definedName>
    <definedName name="station">#REF!</definedName>
    <definedName name="T1_Protect">P15_T1_Protect,P16_T1_Protect,P17_T1_Protect,P18_T1_Protect,P19_T1_Protect</definedName>
    <definedName name="T11?Data">#N/A</definedName>
    <definedName name="T15_Protect">'[4]15'!$E$25:$I$29,'[4]15'!$E$31:$I$34,'[4]15'!$E$36:$I$38,'[4]15'!$E$42:$I$43,'[4]15'!$E$9:$I$17,'[4]15'!$B$36:$B$38,'[4]15'!$E$19:$I$21</definedName>
    <definedName name="T16_Protect">'[4]16'!$G$44:$K$44,'[4]16'!$G$7:$K$8,P1_T16_Protect</definedName>
    <definedName name="T17.1_Protect">'[4]17.1'!$D$14:$F$17,'[4]17.1'!$D$19:$F$22,'[4]17.1'!$I$9:$I$12,'[4]17.1'!$I$14:$I$17,'[4]17.1'!$I$19:$I$22,'[4]17.1'!$D$9:$F$12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'[4]21.3'!$E$54:$I$57,'[4]21.3'!$E$10:$I$10,P1_T17_Protect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'[4]18.2'!#REF!,'[4]18.2'!#REF!</definedName>
    <definedName name="T18.2?ВРАС">'[4]18.2'!$B$34:$B$36,'[4]18.2'!$B$28:$B$30</definedName>
    <definedName name="T18.2_Protect">'[4]18.2'!$F$56:$J$57,'[4]18.2'!$F$60:$J$60,'[4]18.2'!$F$62:$J$65,'[4]18.2'!$F$6:$J$8,P1_T18.2_Protect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'[4]2.3'!$F$30:$G$34,'[4]2.3'!$H$24:$K$28</definedName>
    <definedName name="t2.9.">[0]!t2.9.</definedName>
    <definedName name="t2.9.2">[0]!t2.9.2</definedName>
    <definedName name="t2.9.2.">[0]!t2.9.2.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'[3]20'!$C$13:$M$13,'[3]20'!$C$15:$M$19,'[3]20'!$C$8:$M$11</definedName>
    <definedName name="T20_Protect">#REF!,#REF!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'[4]21.3'!#REF!,'[4]21.3'!#REF!</definedName>
    <definedName name="T21.3?ВРАС">'[4]21.3'!$B$28:$B$30,'[4]21.3'!$B$48:$B$50</definedName>
    <definedName name="T21.3_Protect">'[4]21.3'!$E$19:$I$22,'[4]21.3'!$E$24:$I$25,'[4]21.3'!$B$28:$I$30,'[4]21.3'!$E$32:$I$32,'[4]21.3'!$E$35:$I$45,'[4]21.3'!$B$48:$I$50,'[4]21.3'!$E$13:$I$17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'[4]27'!$E$12:$E$13,'[4]27'!$K$4:$AH$4,'[4]27'!$AK$12:$AK$13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'[4]4'!$AA$24:$AD$28,'[4]4'!$G$11:$J$17,P1_T4_Protect,P2_T4_Protect</definedName>
    <definedName name="T6_Protect">'[4]6'!$B$28:$B$37,'[4]6'!$D$28:$H$37,'[4]6'!$J$28:$N$37,'[4]6'!$D$39:$H$41,'[4]6'!$J$39:$N$41,'[4]6'!$B$46:$B$55,P1_T6_Protect</definedName>
    <definedName name="T7?Data">#N/A</definedName>
    <definedName name="tek_formula_yes">[0]!tek_formula_yes</definedName>
    <definedName name="temp">[0]!temp</definedName>
    <definedName name="TempVolume">#REF!</definedName>
    <definedName name="term1">#REF!</definedName>
    <definedName name="TESList">[2]Лист!$A$220</definedName>
    <definedName name="theClose">[0]!theClose</definedName>
    <definedName name="theHelp">[0]!theHelp</definedName>
    <definedName name="theHelp_">[0]!theHelp_</definedName>
    <definedName name="theHide">[0]!theHide</definedName>
    <definedName name="theHide1">[0]!яа</definedName>
    <definedName name="theShow">[0]!theShow</definedName>
    <definedName name="TP2.1_Protect">[4]P2.1!$F$28:$G$37,[4]P2.1!$F$40:$G$43,[4]P2.1!$F$7:$G$26</definedName>
    <definedName name="tre">[0]!tre</definedName>
    <definedName name="tyui">[0]!tyui</definedName>
    <definedName name="tyuj">[0]!tyuj</definedName>
    <definedName name="uilt" hidden="1">{#N/A,#N/A,TRUE,"Лист1";#N/A,#N/A,TRUE,"Лист2";#N/A,#N/A,TRUE,"Лист3"}</definedName>
    <definedName name="uka">[0]!uka</definedName>
    <definedName name="VB">[0]!VB</definedName>
    <definedName name="vbn">[0]!vbn</definedName>
    <definedName name="vbnj">[0]!vbnj</definedName>
    <definedName name="vcg">[0]!vcg</definedName>
    <definedName name="vid_all1">[0]!vid_all1</definedName>
    <definedName name="vid_all2">[0]!vid_all2</definedName>
    <definedName name="videl_kol">[0]!videl_kol</definedName>
    <definedName name="videl_list">[0]!videl_list</definedName>
    <definedName name="we">[0]!we</definedName>
    <definedName name="wetr">[0]!wetr</definedName>
    <definedName name="wew">[0]!wew</definedName>
    <definedName name="wqe">[0]!wqe</definedName>
    <definedName name="wqer">#REF!</definedName>
    <definedName name="wrn.Сравнение._.с._.отраслями." hidden="1">{#N/A,#N/A,TRUE,"Лист1";#N/A,#N/A,TRUE,"Лист2";#N/A,#N/A,TRUE,"Лист3"}</definedName>
    <definedName name="wrt">[0]!wrt</definedName>
    <definedName name="xcv">[0]!xcv</definedName>
    <definedName name="xcvgb">[0]!xcvgb</definedName>
    <definedName name="y">[0]!y</definedName>
    <definedName name="yuoi">[0]!yuoi</definedName>
    <definedName name="zx">[0]!zx</definedName>
    <definedName name="zxc">[0]!zxc</definedName>
    <definedName name="zxf">[0]!zxf</definedName>
    <definedName name="а">[0]!а</definedName>
    <definedName name="А77">[8]Рейтинг!$A$14</definedName>
    <definedName name="аааа">[0]!аааа</definedName>
    <definedName name="АААААААА">[0]!АААААААА</definedName>
    <definedName name="абон.пл">[0]!абон.пл</definedName>
    <definedName name="авт">[0]!авт</definedName>
    <definedName name="ан">[0]!ан</definedName>
    <definedName name="анализ">[0]!анализ</definedName>
    <definedName name="ап">[0]!ап</definedName>
    <definedName name="ап_28">[0]!ап_28</definedName>
    <definedName name="ап_3">[0]!ап_3</definedName>
    <definedName name="ап_34">[0]!ап_34</definedName>
    <definedName name="ап_35">[0]!ап_35</definedName>
    <definedName name="ап_36">[0]!ап_36</definedName>
    <definedName name="ап_5">[0]!ап_5</definedName>
    <definedName name="ап_7">[0]!ап_7</definedName>
    <definedName name="апр">[0]!апр</definedName>
    <definedName name="ар4р5" hidden="1">{#N/A,#N/A,TRUE,"Лист1";#N/A,#N/A,TRUE,"Лист2";#N/A,#N/A,TRUE,"Лист3"}</definedName>
    <definedName name="аы">[0]!add2_el_d9</definedName>
    <definedName name="БазовыйПериод">[9]Заголовок!$B$15</definedName>
    <definedName name="в">[0]!в</definedName>
    <definedName name="в23ё">[0]!в23ё</definedName>
    <definedName name="в23ё_28">[0]!в23ё_28</definedName>
    <definedName name="в23ё_3">[0]!в23ё_3</definedName>
    <definedName name="в23ё_34">[0]!в23ё_34</definedName>
    <definedName name="в23ё_35">[0]!в23ё_35</definedName>
    <definedName name="в23ё_36">[0]!в23ё_36</definedName>
    <definedName name="в23ё_4">[0]!в23ё_4</definedName>
    <definedName name="в23ё_5">[0]!в23ё_5</definedName>
    <definedName name="в23ё_6">[0]!в23ё_6</definedName>
    <definedName name="в23ё_7">[0]!в23ё_7</definedName>
    <definedName name="в23ё_8">[0]!в23ё_8</definedName>
    <definedName name="вап">[0]!вап</definedName>
    <definedName name="вапв">[0]!вапв</definedName>
    <definedName name="вв">[0]!вв</definedName>
    <definedName name="вв_28">[0]!вв_28</definedName>
    <definedName name="вв_3">[0]!вв_3</definedName>
    <definedName name="вв_34">[0]!вв_34</definedName>
    <definedName name="вв_35">[0]!вв_35</definedName>
    <definedName name="вв_36">[0]!вв_36</definedName>
    <definedName name="вв_4">[0]!вв_4</definedName>
    <definedName name="вв_5">[0]!вв_5</definedName>
    <definedName name="вв_6">[0]!вв_6</definedName>
    <definedName name="вв_7">[0]!вв_7</definedName>
    <definedName name="вв_8">[0]!вв_8</definedName>
    <definedName name="вЛАДИМИ">[0]!вЛАДИМИ</definedName>
    <definedName name="вп">[0]!вп</definedName>
    <definedName name="врп">[0]!врп</definedName>
    <definedName name="второй">#REF!</definedName>
    <definedName name="второй_28">#REF!</definedName>
    <definedName name="второй_4">#REF!</definedName>
    <definedName name="второй_7">#REF!</definedName>
    <definedName name="вуув" hidden="1">{#N/A,#N/A,TRUE,"Лист1";#N/A,#N/A,TRUE,"Лист2";#N/A,#N/A,TRUE,"Лист3"}</definedName>
    <definedName name="вып">[0]!dialog10_no</definedName>
    <definedName name="г">[0]!г</definedName>
    <definedName name="гггр">[0]!гггр</definedName>
    <definedName name="ге">[0]!ге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[0]!дд</definedName>
    <definedName name="ддд">[0]!ддд</definedName>
    <definedName name="ДиапазонЗащиты">#REF!,#REF!,#REF!,#REF!,[0]!P1_ДиапазонЗащиты,[0]!P2_ДиапазонЗащиты,[0]!P3_ДиапазонЗащиты,[0]!P4_ДиапазонЗащиты</definedName>
    <definedName name="дл">[0]!дл</definedName>
    <definedName name="длодл">[0]!длодл</definedName>
    <definedName name="ег">[0]!ег</definedName>
    <definedName name="ен">[0]!ен</definedName>
    <definedName name="енк">[0]!енк</definedName>
    <definedName name="ено">[0]!ено</definedName>
    <definedName name="з">[0]!з</definedName>
    <definedName name="з4">#REF!</definedName>
    <definedName name="ЗП1">[10]Лист13!$A$2</definedName>
    <definedName name="ЗП2">[10]Лист13!$B$2</definedName>
    <definedName name="ЗП3">[10]Лист13!$C$2</definedName>
    <definedName name="ЗП4">[10]Лист13!$D$2</definedName>
    <definedName name="зщшенр">[0]!зщшенр</definedName>
    <definedName name="и">[0]!и</definedName>
    <definedName name="й">[0]!й</definedName>
    <definedName name="й_28">[0]!й_28</definedName>
    <definedName name="й_3">[0]!й_3</definedName>
    <definedName name="й_34">[0]!й_34</definedName>
    <definedName name="й_35">[0]!й_35</definedName>
    <definedName name="й_36">[0]!й_36</definedName>
    <definedName name="й_4">[0]!й_4</definedName>
    <definedName name="й_5">[0]!й_5</definedName>
    <definedName name="й_6">[0]!й_6</definedName>
    <definedName name="й_7">[0]!й_7</definedName>
    <definedName name="й_8">[0]!й_8</definedName>
    <definedName name="йй">[0]!йй</definedName>
    <definedName name="йй_28">[0]!йй_28</definedName>
    <definedName name="йй_3">[0]!йй_3</definedName>
    <definedName name="йй_34">[0]!йй_34</definedName>
    <definedName name="йй_35">[0]!йй_35</definedName>
    <definedName name="йй_36">[0]!йй_36</definedName>
    <definedName name="йй_4">[0]!йй_4</definedName>
    <definedName name="йй_5">[0]!йй_5</definedName>
    <definedName name="йй_6">[0]!йй_6</definedName>
    <definedName name="йй_7">[0]!йй_7</definedName>
    <definedName name="йй_8">[0]!йй_8</definedName>
    <definedName name="йййййййййййййййййййййййй">[0]!йййййййййййййййййййййййй</definedName>
    <definedName name="им">[0]!им</definedName>
    <definedName name="имим">[0]!имим</definedName>
    <definedName name="имтс">[0]!имтс</definedName>
    <definedName name="индцкавг98" hidden="1">{#N/A,#N/A,TRUE,"Лист1";#N/A,#N/A,TRUE,"Лист2";#N/A,#N/A,TRUE,"Лист3"}</definedName>
    <definedName name="йцу">#REF!</definedName>
    <definedName name="к">#REF!</definedName>
    <definedName name="КБ_неком_отпуск">'[11]Некоммерческий отпуск'!$L$5:$L$65536</definedName>
    <definedName name="кв3">[0]!кв3</definedName>
    <definedName name="квартал">[12]ИПР!#REF!</definedName>
    <definedName name="ке">[0]!ке</definedName>
    <definedName name="ке_28">[0]!ке_28</definedName>
    <definedName name="ке_3">[0]!ке_3</definedName>
    <definedName name="ке_34">[0]!ке_34</definedName>
    <definedName name="ке_35">[0]!ке_35</definedName>
    <definedName name="ке_36">[0]!ке_36</definedName>
    <definedName name="ке_4">[0]!ке_4</definedName>
    <definedName name="ке_5">[0]!ке_5</definedName>
    <definedName name="ке_6">[0]!ке_6</definedName>
    <definedName name="ке_7">[0]!ке_7</definedName>
    <definedName name="ке_8">[0]!ке_8</definedName>
    <definedName name="кегн54">[0]!кегн54</definedName>
    <definedName name="кеп">[0]!кеп</definedName>
    <definedName name="кеппппппппппп" hidden="1">{#N/A,#N/A,TRUE,"Лист1";#N/A,#N/A,TRUE,"Лист2";#N/A,#N/A,TRUE,"Лист3"}</definedName>
    <definedName name="керк">[0]!керк</definedName>
    <definedName name="КО_неком_отпуск">'[11]Некоммерческий отпуск'!$K$5:$K$65536</definedName>
    <definedName name="коэф1">#REF!</definedName>
    <definedName name="коэф2">#REF!</definedName>
    <definedName name="коэф3">#REF!</definedName>
    <definedName name="коэф4">#REF!</definedName>
    <definedName name="лдлд">[0]!лдлд</definedName>
    <definedName name="лдлдл">[0]!лдлдл</definedName>
    <definedName name="лена">[0]!лена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л">[0]!лл</definedName>
    <definedName name="лллллллллл">[0]!лллллллллл</definedName>
    <definedName name="ло">[0]!ло</definedName>
    <definedName name="лод">[0]!лод</definedName>
    <definedName name="Мариэнерго">[0]!Мариэнерго</definedName>
    <definedName name="мммм">[0]!мммм</definedName>
    <definedName name="Модуль1.d20_no">[0]!Модуль1.d20_no</definedName>
    <definedName name="Модуль1.izm_tek_str">[0]!Модуль1.izm_tek_str</definedName>
    <definedName name="Модуль1.videl_kol">[0]!Модуль1.videl_kol</definedName>
    <definedName name="Модуль12.theHide">[0]!Модуль12.theHide</definedName>
    <definedName name="Модуль9.theHide">[0]!Модуль9.theHide</definedName>
    <definedName name="мс">[0]!мс</definedName>
    <definedName name="мым">[0]!мым</definedName>
    <definedName name="мым_28">[0]!мым_28</definedName>
    <definedName name="мым_3">[0]!мым_3</definedName>
    <definedName name="мым_34">[0]!мым_34</definedName>
    <definedName name="мым_35">[0]!мым_35</definedName>
    <definedName name="мым_36">[0]!мым_36</definedName>
    <definedName name="мым_4">[0]!мым_4</definedName>
    <definedName name="мым_5">[0]!мым_5</definedName>
    <definedName name="мым_6">[0]!мым_6</definedName>
    <definedName name="мым_7">[0]!мым_7</definedName>
    <definedName name="мым_8">[0]!мым_8</definedName>
    <definedName name="н">[0]!н</definedName>
    <definedName name="Нав_ПотрЭЭ">[2]навигация!#REF!</definedName>
    <definedName name="Нав_Финансы2">[2]навигация!#REF!</definedName>
    <definedName name="Наименования">#REF!</definedName>
    <definedName name="нг">[0]!нг</definedName>
    <definedName name="нг53">[0]!нг53</definedName>
    <definedName name="нег756">[0]!нег756</definedName>
    <definedName name="Нигр">[0]!Нигр</definedName>
    <definedName name="новая">[0]!новая</definedName>
    <definedName name="нцу">[0]!нцу</definedName>
    <definedName name="о">[0]!о</definedName>
    <definedName name="_xlnm.Print_Area" localSheetId="0">'Приложение 8'!$A$1:$M$39</definedName>
    <definedName name="_xlnm.Print_Area">#REF!</definedName>
    <definedName name="Обнуление_818">[0]!Обнуление_818</definedName>
    <definedName name="ОБОРУД.">[0]!ОБОРУД.</definedName>
    <definedName name="октябрь">[0]!октябрь</definedName>
    <definedName name="олгло">[0]!олгло</definedName>
    <definedName name="олодю">[0]!олодю</definedName>
    <definedName name="олооллд">[0]!олооллд</definedName>
    <definedName name="ооо">[0]!ооо</definedName>
    <definedName name="ОптРынок">'[2]Производство электроэнергии'!$A$23</definedName>
    <definedName name="оро">[0]!оро</definedName>
    <definedName name="п">[0]!п</definedName>
    <definedName name="па">[0]!па</definedName>
    <definedName name="папка">[0]!папка</definedName>
    <definedName name="первый">#REF!</definedName>
    <definedName name="первый_28">#REF!</definedName>
    <definedName name="первый_4">#REF!</definedName>
    <definedName name="первый_7">#REF!</definedName>
    <definedName name="ПериодРегулирования">[9]Заголовок!$B$14</definedName>
    <definedName name="Периоды_18_2">'[4]18.2'!#REF!</definedName>
    <definedName name="план">[0]!план</definedName>
    <definedName name="ПоследнийГод">[9]Заголовок!$B$16</definedName>
    <definedName name="пппппппппппппппппппппппп">[0]!пппппппппппппппппппппппп</definedName>
    <definedName name="прео">[0]!прео</definedName>
    <definedName name="прибыль3" hidden="1">{#N/A,#N/A,TRUE,"Лист1";#N/A,#N/A,TRUE,"Лист2";#N/A,#N/A,TRUE,"Лист3"}</definedName>
    <definedName name="прло">[0]!прло</definedName>
    <definedName name="про">[0]!про</definedName>
    <definedName name="прол">[0]!прол</definedName>
    <definedName name="пром.">[0]!пром.</definedName>
    <definedName name="проч">[0]!проч</definedName>
    <definedName name="проч.расх">[0]!проч.расх</definedName>
    <definedName name="пы">[0]!dialog10_yes</definedName>
    <definedName name="равш">[0]!равш</definedName>
    <definedName name="рао">[0]!рао</definedName>
    <definedName name="расх">[0]!расх</definedName>
    <definedName name="РГРЭС">[0]!РГРЭС</definedName>
    <definedName name="рем">[0]!рем</definedName>
    <definedName name="рис1" hidden="1">{#N/A,#N/A,TRUE,"Лист1";#N/A,#N/A,TRUE,"Лист2";#N/A,#N/A,TRUE,"Лист3"}</definedName>
    <definedName name="рол">[0]!рол</definedName>
    <definedName name="роллоло">[0]!роллоло</definedName>
    <definedName name="роп">[0]!роп</definedName>
    <definedName name="ропор">[0]!ропор</definedName>
    <definedName name="ророро">[0]!ророро</definedName>
    <definedName name="рь">[0]!рь</definedName>
    <definedName name="с">[0]!с</definedName>
    <definedName name="с_28">[0]!с_28</definedName>
    <definedName name="с_3">[0]!с_3</definedName>
    <definedName name="с_34">[0]!с_34</definedName>
    <definedName name="с_35">[0]!с_35</definedName>
    <definedName name="с_36">[0]!с_36</definedName>
    <definedName name="с_4">[0]!с_4</definedName>
    <definedName name="с_5">[0]!с_5</definedName>
    <definedName name="с_6">[0]!с_6</definedName>
    <definedName name="с_7">[0]!с_7</definedName>
    <definedName name="с_8">[0]!с_8</definedName>
    <definedName name="сель">[0]!сель</definedName>
    <definedName name="сельск.хоз">[0]!сельск.хоз</definedName>
    <definedName name="сс">[0]!сс</definedName>
    <definedName name="сс_28">[0]!сс_28</definedName>
    <definedName name="сс_3">[0]!сс_3</definedName>
    <definedName name="сс_34">[0]!сс_34</definedName>
    <definedName name="сс_35">[0]!сс_35</definedName>
    <definedName name="сс_36">[0]!сс_36</definedName>
    <definedName name="сс_4">[0]!сс_4</definedName>
    <definedName name="сс_5">[0]!сс_5</definedName>
    <definedName name="сс_6">[0]!сс_6</definedName>
    <definedName name="сс_7">[0]!сс_7</definedName>
    <definedName name="сс_8">[0]!сс_8</definedName>
    <definedName name="сс22">[0]!sp_zam</definedName>
    <definedName name="сссс">[0]!сссс</definedName>
    <definedName name="сссс_28">[0]!сссс_28</definedName>
    <definedName name="сссс_3">[0]!сссс_3</definedName>
    <definedName name="сссс_34">[0]!сссс_34</definedName>
    <definedName name="сссс_35">[0]!сссс_35</definedName>
    <definedName name="сссс_36">[0]!сссс_36</definedName>
    <definedName name="сссс_4">[0]!сссс_4</definedName>
    <definedName name="сссс_5">[0]!сссс_5</definedName>
    <definedName name="сссс_6">[0]!сссс_6</definedName>
    <definedName name="сссс_7">[0]!сссс_7</definedName>
    <definedName name="сссс_8">[0]!сссс_8</definedName>
    <definedName name="ссы">[0]!ссы</definedName>
    <definedName name="ссы_28">[0]!ссы_28</definedName>
    <definedName name="ссы_3">[0]!ссы_3</definedName>
    <definedName name="ссы_34">[0]!ссы_34</definedName>
    <definedName name="ссы_35">[0]!ссы_35</definedName>
    <definedName name="ссы_36">[0]!ссы_36</definedName>
    <definedName name="ссы_4">[0]!ссы_4</definedName>
    <definedName name="ссы_5">[0]!ссы_5</definedName>
    <definedName name="ссы_6">[0]!ссы_6</definedName>
    <definedName name="ссы_7">[0]!ссы_7</definedName>
    <definedName name="ссы_8">[0]!ссы_8</definedName>
    <definedName name="ссы2">[0]!ссы2</definedName>
    <definedName name="Сумма_неком_отпуск_апр">'[11]Некоммерческий отпуск'!$F$5:$F$65536</definedName>
    <definedName name="Сумма_неком_отпуск_июнь">'[11]Некоммерческий отпуск'!$H$5:$H$65536</definedName>
    <definedName name="Сумма_неком_отпуск_май">'[11]Некоммерческий отпуск'!$G$5:$G$65536</definedName>
    <definedName name="т11всего_1">#REF!</definedName>
    <definedName name="т11всего_2">#REF!</definedName>
    <definedName name="т12п1_1">#REF!</definedName>
    <definedName name="т12п1_2">#REF!</definedName>
    <definedName name="т12п2_1">#REF!</definedName>
    <definedName name="т12п2_2">#REF!</definedName>
    <definedName name="т1п15">#REF!</definedName>
    <definedName name="т2.3.10">[0]!т2.3.10</definedName>
    <definedName name="т2п11">#REF!</definedName>
    <definedName name="т2п12">#REF!</definedName>
    <definedName name="т2п13">#REF!</definedName>
    <definedName name="т3итого">[2]Т3!$B$34</definedName>
    <definedName name="т3п3">[2]Т3!#REF!</definedName>
    <definedName name="т6п5_1">#REF!</definedName>
    <definedName name="т6п5_2">#REF!</definedName>
    <definedName name="т7п4_1">#REF!</definedName>
    <definedName name="т7п4_2">#REF!</definedName>
    <definedName name="т7п5_1">#REF!</definedName>
    <definedName name="т7п5_2">#REF!</definedName>
    <definedName name="т7п6_1">#REF!</definedName>
    <definedName name="т7п6_2">#REF!</definedName>
    <definedName name="т8п1">#REF!</definedName>
    <definedName name="тис">[0]!тис</definedName>
    <definedName name="тов">[0]!тов</definedName>
    <definedName name="тп" hidden="1">{#N/A,#N/A,TRUE,"Лист1";#N/A,#N/A,TRUE,"Лист2";#N/A,#N/A,TRUE,"Лист3"}</definedName>
    <definedName name="третий">#REF!</definedName>
    <definedName name="третий_28">#REF!</definedName>
    <definedName name="третий_4">#REF!</definedName>
    <definedName name="третий_7">#REF!</definedName>
    <definedName name="три">[0]!три</definedName>
    <definedName name="тт">[0]!тт</definedName>
    <definedName name="ттт">[0]!ттт</definedName>
    <definedName name="тьм">[0]!тьм</definedName>
    <definedName name="тьнол">[0]!тьнол</definedName>
    <definedName name="у">[0]!у</definedName>
    <definedName name="у_28">[0]!у_28</definedName>
    <definedName name="у_3">[0]!у_3</definedName>
    <definedName name="у_34">[0]!у_34</definedName>
    <definedName name="у_35">[0]!у_35</definedName>
    <definedName name="у_36">[0]!у_36</definedName>
    <definedName name="у_4">[0]!у_4</definedName>
    <definedName name="у_5">[0]!у_5</definedName>
    <definedName name="у_6">[0]!у_6</definedName>
    <definedName name="у_7">[0]!у_7</definedName>
    <definedName name="у_8">[0]!у_8</definedName>
    <definedName name="ук">[0]!ук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фыв">#REF!</definedName>
    <definedName name="х">[0]!х</definedName>
    <definedName name="ц">[0]!ц</definedName>
    <definedName name="ц_28">[0]!ц_28</definedName>
    <definedName name="ц_3">[0]!ц_3</definedName>
    <definedName name="ц_34">[0]!ц_34</definedName>
    <definedName name="ц_35">[0]!ц_35</definedName>
    <definedName name="ц_36">[0]!ц_36</definedName>
    <definedName name="ц_4">[0]!ц_4</definedName>
    <definedName name="ц_5">[0]!ц_5</definedName>
    <definedName name="ц_6">[0]!ц_6</definedName>
    <definedName name="ц_7">[0]!ц_7</definedName>
    <definedName name="ц_8">[0]!ц_8</definedName>
    <definedName name="цу">[0]!цу</definedName>
    <definedName name="цу_28">[0]!цу_28</definedName>
    <definedName name="цу_3">[0]!цу_3</definedName>
    <definedName name="цу_34">[0]!цу_34</definedName>
    <definedName name="цу_35">[0]!цу_35</definedName>
    <definedName name="цу_36">[0]!цу_36</definedName>
    <definedName name="цу_4">[0]!цу_4</definedName>
    <definedName name="цу_5">[0]!цу_5</definedName>
    <definedName name="цу_6">[0]!цу_6</definedName>
    <definedName name="цу_7">[0]!цу_7</definedName>
    <definedName name="цу_8">[0]!цу_8</definedName>
    <definedName name="ч">[0]!ч</definedName>
    <definedName name="честн">[0]!честн</definedName>
    <definedName name="четвертый">#REF!</definedName>
    <definedName name="четвертый_28">#REF!</definedName>
    <definedName name="четвертый_4">#REF!</definedName>
    <definedName name="четвертый_7">#REF!</definedName>
    <definedName name="шшшшшо">[0]!шшшшшо</definedName>
    <definedName name="щ">[0]!щ</definedName>
    <definedName name="щ_28">[0]!щ_28</definedName>
    <definedName name="щ_3">[0]!щ_3</definedName>
    <definedName name="щ_34">[0]!щ_34</definedName>
    <definedName name="щ_35">[0]!щ_35</definedName>
    <definedName name="щ_36">[0]!щ_36</definedName>
    <definedName name="щ_5">[0]!щ_5</definedName>
    <definedName name="щ_7">[0]!щ_7</definedName>
    <definedName name="щз">[0]!щз</definedName>
    <definedName name="щш">[0]!щш</definedName>
    <definedName name="ъъ">[0]!ъъ</definedName>
    <definedName name="ы">[0]!ы</definedName>
    <definedName name="ыв">[0]!ыв</definedName>
    <definedName name="ыв_28">[0]!ыв_28</definedName>
    <definedName name="ыв_3">[0]!ыв_3</definedName>
    <definedName name="ыв_34">[0]!ыв_34</definedName>
    <definedName name="ыв_35">[0]!ыв_35</definedName>
    <definedName name="ыв_36">[0]!ыв_36</definedName>
    <definedName name="ыв_4">[0]!ыв_4</definedName>
    <definedName name="ыв_5">[0]!ыв_5</definedName>
    <definedName name="ыв_6">[0]!ыв_6</definedName>
    <definedName name="ыв_7">[0]!ыв_7</definedName>
    <definedName name="ыв_8">[0]!ыв_8</definedName>
    <definedName name="ыва">[0]!ыва</definedName>
    <definedName name="ывы">[0]!ывы</definedName>
    <definedName name="ыуаы" hidden="1">{#N/A,#N/A,TRUE,"Лист1";#N/A,#N/A,TRUE,"Лист2";#N/A,#N/A,TRUE,"Лист3"}</definedName>
    <definedName name="ыыыы">[0]!ыыыы</definedName>
    <definedName name="ыыыы_28">[0]!ыыыы_28</definedName>
    <definedName name="ыыыы_3">[0]!ыыыы_3</definedName>
    <definedName name="ыыыы_34">[0]!ыыыы_34</definedName>
    <definedName name="ыыыы_35">[0]!ыыыы_35</definedName>
    <definedName name="ыыыы_36">[0]!ыыыы_36</definedName>
    <definedName name="ыыыы_4">[0]!ыыыы_4</definedName>
    <definedName name="ыыыы_5">[0]!ыыыы_5</definedName>
    <definedName name="ыыыы_6">[0]!ыыыы_6</definedName>
    <definedName name="ыыыы_7">[0]!ыыыы_7</definedName>
    <definedName name="ыыыы_8">[0]!ыыыы_8</definedName>
    <definedName name="этб">[0]!этб</definedName>
    <definedName name="юб">[0]!юб</definedName>
    <definedName name="я">[0]!я</definedName>
    <definedName name="яа">[0]!яа</definedName>
    <definedName name="яс">[0]!яс</definedName>
    <definedName name="яяя">[0]!яяя</definedName>
  </definedNames>
  <calcPr calcId="152511"/>
</workbook>
</file>

<file path=xl/calcChain.xml><?xml version="1.0" encoding="utf-8"?>
<calcChain xmlns="http://schemas.openxmlformats.org/spreadsheetml/2006/main">
  <c r="C39" i="43" l="1"/>
  <c r="B39" i="43"/>
  <c r="C38" i="43"/>
  <c r="C37" i="43"/>
  <c r="B37" i="43"/>
  <c r="C36" i="43"/>
  <c r="B36" i="43"/>
  <c r="C35" i="43"/>
  <c r="C34" i="43"/>
  <c r="C33" i="43"/>
  <c r="B32" i="43"/>
  <c r="C28" i="43"/>
  <c r="C32" i="43" s="1"/>
  <c r="C27" i="43"/>
  <c r="C26" i="43"/>
  <c r="C25" i="43"/>
  <c r="C24" i="43"/>
  <c r="C19" i="43"/>
  <c r="C18" i="43"/>
  <c r="L39" i="32" l="1"/>
  <c r="J39" i="32"/>
  <c r="H39" i="32"/>
  <c r="F39" i="32"/>
  <c r="D39" i="32"/>
  <c r="D23" i="32"/>
  <c r="F23" i="32"/>
  <c r="F15" i="32" s="1"/>
  <c r="H23" i="32"/>
  <c r="J23" i="32"/>
  <c r="J15" i="32" s="1"/>
  <c r="L23" i="32"/>
  <c r="D15" i="32"/>
  <c r="H15" i="32"/>
  <c r="L15" i="32"/>
  <c r="D38" i="32"/>
  <c r="L31" i="32"/>
  <c r="J31" i="32"/>
  <c r="H31" i="32"/>
  <c r="F31" i="32"/>
  <c r="D31" i="32"/>
  <c r="D35" i="32"/>
  <c r="D27" i="32"/>
  <c r="D24" i="32"/>
  <c r="K24" i="32"/>
  <c r="K23" i="32" s="1"/>
  <c r="I24" i="32"/>
  <c r="I23" i="32" s="1"/>
  <c r="G24" i="32"/>
  <c r="G23" i="32" s="1"/>
  <c r="E24" i="32"/>
  <c r="K27" i="32"/>
  <c r="I27" i="32"/>
  <c r="G27" i="32"/>
  <c r="E27" i="32"/>
  <c r="E38" i="32"/>
  <c r="K38" i="32"/>
  <c r="I38" i="32"/>
  <c r="G38" i="32"/>
  <c r="K35" i="32"/>
  <c r="I35" i="32"/>
  <c r="G35" i="32"/>
  <c r="E35" i="32"/>
  <c r="E31" i="32" l="1"/>
  <c r="I31" i="32"/>
  <c r="K31" i="32"/>
  <c r="K39" i="32" s="1"/>
  <c r="C38" i="32"/>
  <c r="K15" i="32"/>
  <c r="G31" i="32"/>
  <c r="C27" i="32"/>
  <c r="C24" i="32"/>
  <c r="C23" i="32" s="1"/>
  <c r="G15" i="32"/>
  <c r="I15" i="32"/>
  <c r="I39" i="32" s="1"/>
  <c r="E23" i="32"/>
  <c r="E15" i="32" s="1"/>
  <c r="E39" i="32" s="1"/>
  <c r="C35" i="32"/>
  <c r="C15" i="32" l="1"/>
  <c r="C31" i="32"/>
  <c r="C39" i="32" s="1"/>
  <c r="G39" i="32"/>
  <c r="B23" i="41" l="1"/>
  <c r="C39" i="41" l="1"/>
  <c r="C38" i="41" l="1"/>
  <c r="C37" i="41"/>
  <c r="C36" i="41"/>
  <c r="C35" i="41"/>
  <c r="C34" i="41"/>
  <c r="C33" i="41"/>
  <c r="C32" i="41"/>
  <c r="C24" i="41"/>
  <c r="C25" i="41"/>
  <c r="C26" i="41"/>
  <c r="C27" i="41"/>
  <c r="C28" i="41"/>
  <c r="C19" i="41"/>
  <c r="C18" i="41"/>
  <c r="B32" i="41" l="1"/>
  <c r="M20" i="17" l="1"/>
  <c r="N20" i="17"/>
  <c r="L20" i="17"/>
  <c r="M6" i="17"/>
  <c r="N6" i="17"/>
  <c r="L6" i="17"/>
</calcChain>
</file>

<file path=xl/comments1.xml><?xml version="1.0" encoding="utf-8"?>
<comments xmlns="http://schemas.openxmlformats.org/spreadsheetml/2006/main">
  <authors>
    <author>Копач Жанна Леонидовна</author>
  </authors>
  <commentList>
    <comment ref="H59" authorId="0" shapeId="0">
      <text>
        <r>
          <rPr>
            <b/>
            <sz val="9"/>
            <color indexed="81"/>
            <rFont val="Tahoma"/>
            <family val="2"/>
            <charset val="204"/>
          </rPr>
          <t>Копач Жанна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+курш
</t>
        </r>
      </text>
    </comment>
  </commentList>
</comments>
</file>

<file path=xl/comments2.xml><?xml version="1.0" encoding="utf-8"?>
<comments xmlns="http://schemas.openxmlformats.org/spreadsheetml/2006/main">
  <authors>
    <author>Ерофеева Валерия Юрьевна</author>
  </authors>
  <commentLis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Ерофеева Валерия Юрьевна:</t>
        </r>
        <r>
          <rPr>
            <sz val="9"/>
            <color indexed="81"/>
            <rFont val="Tahoma"/>
            <family val="2"/>
            <charset val="204"/>
          </rPr>
          <t xml:space="preserve">
из Ф.2</t>
        </r>
      </text>
    </comment>
  </commentList>
</comments>
</file>

<file path=xl/comments3.xml><?xml version="1.0" encoding="utf-8"?>
<comments xmlns="http://schemas.openxmlformats.org/spreadsheetml/2006/main">
  <authors>
    <author>Ерофеева Валерия Юрьевна</author>
  </authors>
  <commentLis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Ерофеева Валерия Юрьевна:</t>
        </r>
        <r>
          <rPr>
            <sz val="9"/>
            <color indexed="81"/>
            <rFont val="Tahoma"/>
            <family val="2"/>
            <charset val="204"/>
          </rPr>
          <t xml:space="preserve">
из Ф.2</t>
        </r>
      </text>
    </comment>
  </commentList>
</comments>
</file>

<file path=xl/sharedStrings.xml><?xml version="1.0" encoding="utf-8"?>
<sst xmlns="http://schemas.openxmlformats.org/spreadsheetml/2006/main" count="821" uniqueCount="394">
  <si>
    <t>Нижновэнерго</t>
  </si>
  <si>
    <t>Прочие</t>
  </si>
  <si>
    <t>план*</t>
  </si>
  <si>
    <t>№№</t>
  </si>
  <si>
    <t>Причины отклонений</t>
  </si>
  <si>
    <t>1 кв</t>
  </si>
  <si>
    <t>2 кв</t>
  </si>
  <si>
    <t>3 кв</t>
  </si>
  <si>
    <t>4 кв</t>
  </si>
  <si>
    <t>план</t>
  </si>
  <si>
    <t>факт</t>
  </si>
  <si>
    <t>всего</t>
  </si>
  <si>
    <t>Владимирэнерго</t>
  </si>
  <si>
    <t>Ивэнерго</t>
  </si>
  <si>
    <t>Калугаэнерго</t>
  </si>
  <si>
    <t>Кировэнерго</t>
  </si>
  <si>
    <t>Мариэнерго</t>
  </si>
  <si>
    <t>Рязаньэнерго</t>
  </si>
  <si>
    <t>Тулэнерго</t>
  </si>
  <si>
    <t>Удмуртэнерго</t>
  </si>
  <si>
    <t>НИОКР</t>
  </si>
  <si>
    <t xml:space="preserve">Техническое перевооружение и реконструкция, в.т.ч.: </t>
  </si>
  <si>
    <t>ИА МРСК</t>
  </si>
  <si>
    <t>План I кв., без НДС</t>
  </si>
  <si>
    <t xml:space="preserve">Факт I кв., без НДС </t>
  </si>
  <si>
    <t>Новое строительство и расширение, в.т.ч.:</t>
  </si>
  <si>
    <t>осв</t>
  </si>
  <si>
    <t>фин</t>
  </si>
  <si>
    <t>ввод</t>
  </si>
  <si>
    <t>Приобретение ОС</t>
  </si>
  <si>
    <t>Энергосбережение</t>
  </si>
  <si>
    <t>Освоение</t>
  </si>
  <si>
    <t>Финансирование</t>
  </si>
  <si>
    <t>Ввод</t>
  </si>
  <si>
    <t>Км</t>
  </si>
  <si>
    <t>МВА</t>
  </si>
  <si>
    <t>в тыс. руб.</t>
  </si>
  <si>
    <t>ТПР+НС из прил. 6.1.</t>
  </si>
  <si>
    <t>Наименование показателя</t>
  </si>
  <si>
    <t xml:space="preserve">Метод учета </t>
  </si>
  <si>
    <t>На конец отчетного квартала/За отчетный квартал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</si>
  <si>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</si>
  <si>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</si>
  <si>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</si>
  <si>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</si>
  <si>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</si>
  <si>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</si>
  <si>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</si>
  <si>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</si>
  <si>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</si>
  <si>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</si>
  <si>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</si>
  <si>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</si>
  <si>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</si>
  <si>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</si>
  <si>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</si>
  <si>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</si>
  <si>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</si>
  <si>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</si>
  <si>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</si>
  <si>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</si>
  <si>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</si>
  <si>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</si>
  <si>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</si>
  <si>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</si>
  <si>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</si>
  <si>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</si>
  <si>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</si>
  <si>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</si>
  <si>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</si>
  <si>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</si>
  <si>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Источник финансирования</t>
  </si>
  <si>
    <t>Объем финансирования
 [отчетный год]</t>
  </si>
  <si>
    <t>факт**</t>
  </si>
  <si>
    <t xml:space="preserve">На конец 2015 года / За 2015 год 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</si>
  <si>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</si>
  <si>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</si>
  <si>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</si>
  <si>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</si>
  <si>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</si>
  <si>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</si>
  <si>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</si>
  <si>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</si>
  <si>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</si>
  <si>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</si>
  <si>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</si>
  <si>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</si>
  <si>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</si>
  <si>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</si>
  <si>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</si>
  <si>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</si>
  <si>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</si>
  <si>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</si>
  <si>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</si>
  <si>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</si>
  <si>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</si>
  <si>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</si>
  <si>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</si>
  <si>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</si>
  <si>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</si>
  <si>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</si>
  <si>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</si>
  <si>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</si>
  <si>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</si>
  <si>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</si>
  <si>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</si>
  <si>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</si>
  <si>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</si>
  <si>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</si>
  <si>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</si>
  <si>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</si>
  <si>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</si>
  <si>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</si>
  <si>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</si>
  <si>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</si>
  <si>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</si>
  <si>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</si>
  <si>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</si>
  <si>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</si>
  <si>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</si>
  <si>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</si>
  <si>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</si>
  <si>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</si>
  <si>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Отчет об исполнении финансового плана субъекта электроэнергетики АО "Янтарьэнерго" за 1 квартал 2016 г.</t>
  </si>
  <si>
    <t>прочее</t>
  </si>
  <si>
    <t xml:space="preserve">    на 2016 г. </t>
  </si>
  <si>
    <t xml:space="preserve">    на период  2016-2020 гг.</t>
  </si>
  <si>
    <t>к приказу Минэнерго России</t>
  </si>
  <si>
    <t>от «24» марта 2010 г. №_114</t>
  </si>
  <si>
    <t>Генеральный директор</t>
  </si>
  <si>
    <t>АО "Янтарьэнерго"</t>
  </si>
  <si>
    <t>«___»________ 2016 года</t>
  </si>
  <si>
    <t>__________________(И.В. Маковский)</t>
  </si>
  <si>
    <t>М.П.</t>
  </si>
  <si>
    <t>от « 24 » марта 2010 г. №114</t>
  </si>
  <si>
    <t>ОАО "Янтарьэнерго"</t>
  </si>
  <si>
    <t>__________________(И.В.Маковский)</t>
  </si>
  <si>
    <t>Отчет об исполнении объемов финансирования и освоения капитальных вложений,  источников финансирования инвестиционных проектов инвестиционной программы  АО "Янтарьэнерго" за 1 квартал 2016 г., млн. рублей с НДС</t>
  </si>
  <si>
    <t>Тех. присоединение</t>
  </si>
  <si>
    <t>утв 2015</t>
  </si>
  <si>
    <t>разделы формата МЭ</t>
  </si>
  <si>
    <t>№ проекта</t>
  </si>
  <si>
    <t xml:space="preserve">Остаток стоимости на начало года * </t>
  </si>
  <si>
    <t>Объем финансирования</t>
  </si>
  <si>
    <t>Всего</t>
  </si>
  <si>
    <t>1 квартал</t>
  </si>
  <si>
    <t>2 квартал</t>
  </si>
  <si>
    <t>3 квартал</t>
  </si>
  <si>
    <t>4 квартал</t>
  </si>
  <si>
    <t>план**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</si>
  <si>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</si>
  <si>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</si>
  <si>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</si>
  <si>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учитываемых при установлении регулируемых государством цен (тарифов)</t>
  </si>
  <si>
    <t>платы за технологическое присоединение</t>
  </si>
  <si>
    <t>иных источников финансирования</t>
  </si>
  <si>
    <t>ВСЕГО по ИПР, в том числе:</t>
  </si>
  <si>
    <t>Техническое перевооружение и реконструкция</t>
  </si>
  <si>
    <t>Энергосбережение и повышение энергетической эффективности</t>
  </si>
  <si>
    <t>нет</t>
  </si>
  <si>
    <t>Реконструкция ВЛ 110 кВ №122 и ВЛ №155 (ВЛ 122 - инв. № 5115094, ВЛ 155 - инв. № 5115966)</t>
  </si>
  <si>
    <t>да</t>
  </si>
  <si>
    <t>Реконструкция ПС 110/15/10 кВ О-27 "Муромская"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</si>
  <si>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</si>
  <si>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да (а)</t>
  </si>
  <si>
    <t>Реконструкция ВЛ 15 кВ №15-150 (инв.№5114683), Зеленоградский район, п. Вербное</t>
  </si>
  <si>
    <t>да (б)</t>
  </si>
  <si>
    <t>Реконструкция ВЛ 0,4 кВ  от ТП 107-5 (инв.№ 5114147) в п. Переславское Зеленоградского района</t>
  </si>
  <si>
    <t>Реконструкция ВЛ 0,4 кВ от ТП 214-25 (инв.№ 5116221) в п. Лесное Гурьевского района</t>
  </si>
  <si>
    <t>Реконструкция участка ВЛ 0.4 кВ Л-3 от ТП 06-15 (инв.№ 5321097) в п.Красноярское Озерского р-на</t>
  </si>
  <si>
    <t>Реконструкция ВЛ 0,4кВ от ТП 35-3 (инв.№5114718) в п. Моршанское, ул. Шоссейная Гурьевского района</t>
  </si>
  <si>
    <t>Реконструкция ВЛ 0.4 кВ, КЛ 0.4 кВ Л-1 от ТП 39-01 (инв.№ 501551702) по ул.Северной в г.Славске</t>
  </si>
  <si>
    <t>Реконструкция ВЛ 0.4 кВ от ТП 215-13 (инв.№ 5115243) в п.Марийское Багратионовского района (второй этап)</t>
  </si>
  <si>
    <t>Реконструкция ВЛ 0,4 кВ от ТП 181-14 (инв.№ 5115409) в пос.Совхозное Багратионовского района</t>
  </si>
  <si>
    <t>16-0005</t>
  </si>
  <si>
    <t>Реконструкция ВЛ 0.4 кВ от ТП 128-25 (инв. № 5114174) в п.Холмогоровка Зеленоградского района</t>
  </si>
  <si>
    <t>Реконструкция ВЛИ 0,4 кВ от ТП 201-26 (инв.№ 5116197) в п. Родники, хутор Родниковский Правдинского района</t>
  </si>
  <si>
    <t>Реконструкция участка ВЛ 0.4 кВ Л-1 от ТП 85-10 (инв.№ 5320959) в п.Степное Черняховского района</t>
  </si>
  <si>
    <t>16-0012</t>
  </si>
  <si>
    <t>Реконструкция участка ВЛ 0.4 кВ от ТП 39-03 (инв. № 5077711) по ул.Советской в г.Славске</t>
  </si>
  <si>
    <t>Реконструкция КЛ 1 кВ от СП-736 (ВТП-828) до СП-792, с установкой СПн по ул.Верхнеозерная в г.Калининграде</t>
  </si>
  <si>
    <t xml:space="preserve"> Реконструкция ВЛ 0,4 кВ от ТП-705 по ул. Дзержинского в г. Калининграде (инв.№ 542892002)</t>
  </si>
  <si>
    <t xml:space="preserve"> Реконструкция распределительных сетей 0,4 кВ в п. Космодемьянского в г.Калининграде.  (2 очередь)</t>
  </si>
  <si>
    <t>Реконструкция ВЛ 0,4 кВ от ТП 225-1 (инв. № 5115413 ), строительство ЛЭП 15 кВ,  ТП 15/0.4 кВ, ВЛИ 0,4 кВ от ТП 225-1 в п. Совхозное Багратионовского района</t>
  </si>
  <si>
    <t>Реконструкция ВЛ 0,4 кВ от ТП 164-7 (инв. № 5116337 ), строительство ВЛИ 0,4 кВ от ТП 164-7 в п. Покровское Янтарный ГО</t>
  </si>
  <si>
    <t>Реконструкция ВЛ 0.4 кВ от ТП 30-16 (инв.№ 5077727) 1.835 км в п.Узловое Краснознаменского района</t>
  </si>
  <si>
    <t>Реконструкция ВЛ 0.4 кВ от ТП 148-12 (инв.№ 5114810), строительство ВЛИ 0.4 кВ от ТП 148-12 (инв.№ 5144531) в п.Славянское Гурьевского района</t>
  </si>
  <si>
    <t>Реконструкция ВЛ 0.4 кВ от ТП 25-2 (инв.№ 5114713) в п.Рыбное Гурьевского района</t>
  </si>
  <si>
    <t>ППРСУ на РРЭ</t>
  </si>
  <si>
    <t>48-0.4</t>
  </si>
  <si>
    <t>48_ППРСУ на РРЭ на НН (0,4 кВ)</t>
  </si>
  <si>
    <t>48-0.2</t>
  </si>
  <si>
    <t>48_ППРСУ на РРЭ на НН (0,2 кВ)</t>
  </si>
  <si>
    <t>Создание систем противоаварийной и режимной автоматики</t>
  </si>
  <si>
    <t>Создание комплексной системы автоматизации распределительных электрических сетей 15 кВ ОАО "Янтарьэнерго" (SMART GRID)</t>
  </si>
  <si>
    <t>472-smart</t>
  </si>
  <si>
    <t>Система распределенной автоматизации сетей 15 кВ ОАО "Янтарьэнерго" (Smart Grid)</t>
  </si>
  <si>
    <t>472-авт</t>
  </si>
  <si>
    <t>Создание комплексной системы автоматизации распределительных электрических сетей 15 кВ ОАО "Янтарьэнерго"</t>
  </si>
  <si>
    <t>Создание нового и модернизация существующего комплекса противоаварийной автоматики электросетевого комплекса ОАО "Янтарьэнерго"</t>
  </si>
  <si>
    <t xml:space="preserve">Создание систем телемеханики  и связи </t>
  </si>
  <si>
    <t>Модернизация каналов связи на объектах ОАО "Янтарьэнерго"</t>
  </si>
  <si>
    <t>181-47</t>
  </si>
  <si>
    <t>Модернизация СОТИАССО на объектах ОАО "Янтарьэнерго" ПС О-47 "Борисово"</t>
  </si>
  <si>
    <t>181-4</t>
  </si>
  <si>
    <t>Модернизация СОТИАССО на объектах ОАО "Янтарьэнерго" ПС О-4</t>
  </si>
  <si>
    <t>181-6</t>
  </si>
  <si>
    <t>Модернизация СОТИАССО на объектах ОАО "Янтарьэнерго" ПС О-6</t>
  </si>
  <si>
    <t>181-24</t>
  </si>
  <si>
    <t>Модернизация СОТИАССО на объектах ОАО "Янтарьэнерго" ПС О-24</t>
  </si>
  <si>
    <t>181-31</t>
  </si>
  <si>
    <t>Модернизация СОТИАССО на объектах ОАО "Янтарьэнерго" ПС О-31</t>
  </si>
  <si>
    <t>Установка устройств регулирования напряжения и компенсации реактивной мощности</t>
  </si>
  <si>
    <t>Прочие направления</t>
  </si>
  <si>
    <t xml:space="preserve">Расширение ПС 110/15 кВ О-47 "Борисово" </t>
  </si>
  <si>
    <t>Реконструкция линий электропередачи 110 кВ №119, 120, 159, г. Калининград</t>
  </si>
  <si>
    <t>Реконструкция ПС 110/15/10 кВ О-9 "Светлогорск"</t>
  </si>
  <si>
    <t>3450-2</t>
  </si>
  <si>
    <t>Разработка ПИР по титулу "Реализация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- 2 этап"</t>
  </si>
  <si>
    <t>Модернизация основных и резервных релейных защит  ВЛ 110 кВ Л-101, Л-107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</si>
  <si>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</si>
  <si>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</si>
  <si>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Реконструкция противоаварийной автоматики (ПА) в энергосистеме Калининградской области на объектах ОАО "Янтарьэнерго"</t>
  </si>
  <si>
    <t>Реконструкция сетей 60 кВ в западном энергорайоне с переводом на напряжение 110 кВ</t>
  </si>
  <si>
    <t>Реконструкция ВЛ 110 кВ Советск-330 – О-4 Черняховск с отпайкой на ПС О-32 Черняховск-2 (Л-106)</t>
  </si>
  <si>
    <t>Замена коммутационного оборудования на смежных подстанциях</t>
  </si>
  <si>
    <t>Расширение просек вдоль трасс ВЛ</t>
  </si>
  <si>
    <t>Замена трансформаторов тока на ПС О-37 "Лунино"</t>
  </si>
  <si>
    <t>да (А)</t>
  </si>
  <si>
    <t>Реконструкция ЗРУ 10 кВ ПС 110/10 кВ О-30 "Московская", строительство КТПн 10/0.4 кВ, двух КЛ 10 кВ от ПС 110/10 кВ О-30 "Московская" до КТПн по пр.Московский-ул.Кутаисская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</si>
  <si>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</si>
  <si>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</si>
  <si>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Реконструкция ПС 110/15 кВ О-38 "Добровольск" (ЗРУ 15 кВ - № 5036947) (II этап)</t>
  </si>
  <si>
    <t>Установка дугогасящих катушек и трансформаторов дугогасящих катушек на ПС О-30 "Московская"</t>
  </si>
  <si>
    <t>Реконструкция РП В-67 (инв.№ 5147867) в г. Пионерском</t>
  </si>
  <si>
    <t>Реконструкция ТП 15/0.4 кВ № 101-6 (инв.№ 5150270) в п.Космодемьянского г.Калининграда</t>
  </si>
  <si>
    <t>Объекты технологического присоединения мощностью от 15 до 150 кВт. (ТПиР)</t>
  </si>
  <si>
    <t>Объекты технологического присоединения мощностью до 15 кВт(ТПиР)</t>
  </si>
  <si>
    <t>Реконструкция ВЛ 15 кВ  Зеленоградск-Лесной  на Куршской косе с переводом на напряжение  35 кВ</t>
  </si>
  <si>
    <t>Реконструкция ВЛ 0.4 кВ от ТП-11 (инв.№ 5321540) со строительством дополнительной БКТПн 15/0.4 кВ в г.Гусеве</t>
  </si>
  <si>
    <t>Реконструкция ВЛ 0.4 кВ от ТП 50-08 (инв.№ 5007312) 2.3 км, строительство дополнительной ТП 15/0.4 кВ в п.Ржевское Славского района</t>
  </si>
  <si>
    <t>Реконструкция КЛ 1 кВ от ТП-441 и от ТП-442 (инв.№ 542874605, 542878505) по ул.П.Морозова в г.Калининграде</t>
  </si>
  <si>
    <t>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 ул.Калининградская</t>
  </si>
  <si>
    <t>Комплекс технических средств безопасности на ПС 110кВ</t>
  </si>
  <si>
    <t>596-1</t>
  </si>
  <si>
    <t>ПС О-1 "Центральная"</t>
  </si>
  <si>
    <t>596-4</t>
  </si>
  <si>
    <t>ПС О-4 "Черняховск"</t>
  </si>
  <si>
    <t>596-11</t>
  </si>
  <si>
    <t>ПС О-11 "Ленинградская</t>
  </si>
  <si>
    <t>596-49</t>
  </si>
  <si>
    <t>ПС О-49 "Люблино"</t>
  </si>
  <si>
    <t>596-3</t>
  </si>
  <si>
    <t>ПС О-3 "Знаменск"</t>
  </si>
  <si>
    <t>596-8</t>
  </si>
  <si>
    <t>ПС О-8 "Янтарный"</t>
  </si>
  <si>
    <t>596-9</t>
  </si>
  <si>
    <t>ПС О-9 "Светлогорск"</t>
  </si>
  <si>
    <t>596-12</t>
  </si>
  <si>
    <t>ПС О-12 "Южная"</t>
  </si>
  <si>
    <t>596-13</t>
  </si>
  <si>
    <t>ПС О-13 "Енино"</t>
  </si>
  <si>
    <t>140-3</t>
  </si>
  <si>
    <t>Электросетевой комплекс в пос. Свободное, ул.Цветочная Гурьевского района Калининградской области, принадлежащий гр. Владыка В.М.(дог.безв 11 от 12.02.16)</t>
  </si>
  <si>
    <t>140-4</t>
  </si>
  <si>
    <t>Электросетевой комплекс в пос. Большое Исаково Гурьевского района Калининградской области (зем.уч. с кад.№ 39:03:020032:51), принадлежащий гр. Гейслер Э.В.(дог.безв 12 от 12.02.16)</t>
  </si>
  <si>
    <t>140-5</t>
  </si>
  <si>
    <t>Электросетевой комплекс в пос. Большое Исаково Гурьевского района Калининградской области, принадлежащий гр. Кузнецову В.Г.(дог.безв 18 от 12.02.16)</t>
  </si>
  <si>
    <t>140-6</t>
  </si>
  <si>
    <t>Электросетевой комплекс в пос. Орловка Гурьевского района Калининградской области, принадлежащий гр. Митрофановой Е.Н.(дог.безв 18 от 12.02.16)</t>
  </si>
  <si>
    <t>140-9</t>
  </si>
  <si>
    <t>Электросетевой комплекс в г.Светлогорске  ул.Ольховая, принадлежащий гр.Шкурко В.В.(дог.безв 17 от 12.02.16)</t>
  </si>
  <si>
    <t>140-10</t>
  </si>
  <si>
    <t>Оборудование СП (РЩ-новое) по адресу г.Калининград, ул.Чкалова ( дог.безв.№2930 от 31.03.2016</t>
  </si>
  <si>
    <t>не проф.</t>
  </si>
  <si>
    <t>Реконструкция профилактория "Энергетик" по ул.Балтийская, 2а в г.Светлогорске</t>
  </si>
  <si>
    <t>Оборудование, не входящее в сметы строек</t>
  </si>
  <si>
    <t>99-комп</t>
  </si>
  <si>
    <t>Оргтехника и компьютеры</t>
  </si>
  <si>
    <t>99-приб</t>
  </si>
  <si>
    <t>Электроизмерительные приборы</t>
  </si>
  <si>
    <t>99-прис</t>
  </si>
  <si>
    <t>Механизмы, приспособления</t>
  </si>
  <si>
    <t>99-св</t>
  </si>
  <si>
    <t>Мобильные средства связи</t>
  </si>
  <si>
    <t xml:space="preserve">      Транспортные средства</t>
  </si>
  <si>
    <t>ГАЗ-33081 АГП-18</t>
  </si>
  <si>
    <t>Бригадный автомобиль на базе ГАЗ 33081</t>
  </si>
  <si>
    <t>КамАЗ 43502 (БКУ)</t>
  </si>
  <si>
    <t>Новое строительство</t>
  </si>
  <si>
    <t>Прочее новое строительство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</si>
  <si>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</si>
  <si>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Строительство ПС 110/15/10 кВ "Храброво" с заходами, г. Калининград</t>
  </si>
  <si>
    <t>Строительство ЛЭП 0.4 кВ, реконструкция ВЛ 0.4 кВ от ТП 39-12 (инв.№ 5114044) в п.Отрадное Светлогорского ГО</t>
  </si>
  <si>
    <t>Строительство КЛ 15 кВ, строительство КЛ  0,4 кВ от ТП-новая (по ТЗ № 51.СРС.2009/ЗПЭС) в п. Шоссейное Гурьевского района</t>
  </si>
  <si>
    <t>Строительство КЛ 1 кВ от ТП-777 до ВРУ ж/дома ул.Судостроительная, 5 - пер.Киевский, 6 с установкой СПн в г.Калининграде</t>
  </si>
  <si>
    <t>Строительство КЛ 1 кВ от СПн (ТП-169) до ВРУ ж/дома ул.Юношеская, 10-16 с установкой СПн (0.4/0.23 кВ) в г.Калининграде</t>
  </si>
  <si>
    <t>Строительство ТП 15/0.4 кВ взамен ТП 191-7 (инв.№ 5146414) в п.Надеждино Багратионовского района</t>
  </si>
  <si>
    <t>ГЭС</t>
  </si>
  <si>
    <t>Охрана объектов незавершенного строительства</t>
  </si>
  <si>
    <t>Создание центра управления энергообеспечением (ЦУЭ) ОАО "Янтарьэнерго"</t>
  </si>
  <si>
    <t>Прочее новое строительствов том числе ПТП</t>
  </si>
  <si>
    <t>2.2тп</t>
  </si>
  <si>
    <t>Строительство ПС 110/15 кВ "Приморск" с заходами и ВКЛ на ПС О-52</t>
  </si>
  <si>
    <t>Строительство ПС 110 кВ "Нивенская" и двухцепной ВЛ 110 кВ ПС О-1 "Центральная" - ПС "Нивенская"</t>
  </si>
  <si>
    <t>г</t>
  </si>
  <si>
    <t>3450-1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</si>
  <si>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</si>
  <si>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ПСД по титулу: "Строительство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района"</t>
  </si>
  <si>
    <t>Строительство КЛ 10 кВ О-12 -РП XIX (12-21) в г. Калининграде</t>
  </si>
  <si>
    <t>Строительство трех ТП 15/0.4 кВ, строительство КЛ 15 кВ от I и II секций ЗРУ 15 кВ ПС 110/15/10 кВ О-35 до ТПн в г.Калининграде, ул.Карташова, Каблукова, Ижорская, Новгородская</t>
  </si>
  <si>
    <t>Строительство РПн 10 кВ, двух КЛ 10 кВ РПн - ЗРУ 10 кВ ПС 110/10 кВ О-42 "Северная", монтаж двух линейных ячеек в ЗРУ 10 кВ ПС 110/10 кВ О-42 "Северная" в Гурьевском районе Калининградской области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</si>
  <si>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</si>
  <si>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ТП 15/0.4 кВ, ВЛЗ 15 кВ от ВЛ 15 кВ № 15-482, 15-487 в г.Черняховск</t>
  </si>
  <si>
    <t>Строительство КТПн 10/0.4 кВ, КЛ 10 кВ от РПн (ул.Лучистая) до КТПн по ул.Горького-Панина а г.Калининграде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</si>
  <si>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 в г.Калининграде со строительством новых ТП 10/0.4 кВ и КЛ 10 кВ</t>
  </si>
  <si>
    <t>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</si>
  <si>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</si>
  <si>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ТП 15/0.4 кВ, ЛЭП 15 кВ от ВЛ 15-211 (инв.№ 5114823) в п.Ермаково Правдинского района</t>
  </si>
  <si>
    <t>16-0077</t>
  </si>
  <si>
    <t>Строительство 3х КТП 10/0.4 кВ (новых), ЛЭП 10 кВ от РП ХХХIII до КТП (новых) по ул. Солнечный бульвар в г. Калининграде</t>
  </si>
  <si>
    <t>16-0006</t>
  </si>
  <si>
    <t>Строительство КТП 10/0.4 кВ (новой), 3-х КЛ 10 кВ от КТП (новой) по ул. Батальная в г. Калининграде</t>
  </si>
  <si>
    <t>Строительство ЛЭП 15 кВ в п.Мушкино Багратионовского района</t>
  </si>
  <si>
    <t>Строительство ЛЭП 15 кВ от ВЛ 15-21 (инв.№ 5114657), реконструкция ЗРУ 15 кВ ПС В-18 Гурьевского района</t>
  </si>
  <si>
    <t>Строительство ЛЭП 15 кВ от ВЛ 15 кВ 15-04 (инв.№ 5114655) в г. Калининграде, ул. Емельянова - дор. Окружная</t>
  </si>
  <si>
    <t>Строительство ЛЭП 15 кВ от ВЛ 15-142 (инв.№ 5114676), строительство ТП 15/0.4 кВ в Гурьевском районе, западнее п.Авангардное</t>
  </si>
  <si>
    <t>Строительство ЛЭП 15 кВ от ВЛ 15-163 (инв.№ 5113797), строительство ТП 15/0.4 кВ в Гвардейском районе, вблизи п.Ольховка</t>
  </si>
  <si>
    <t>Строительство КЛ 15 кВ от КЛ 15-165 в п.Янтарный, ул.Балебина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</si>
  <si>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</si>
  <si>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Строительство КЛ 6 кВ КТП-28 - ТП-99, реконструкция КТП-28 (инв.№5455939) в г. Калининграде</t>
  </si>
  <si>
    <t>Строительство КЛ 10 кВ ТП-907 - КТПн, 2-х участков КЛ 10 кВ от КТПн до места врезки в КЛ 10 кВ (РП-31 - ТП-986) по ул. Нарвской в г. Калининграде</t>
  </si>
  <si>
    <t>Строительство 3х КЛ 10 кВ от КТПн по ул. Автомобильная - ул. Иванихиной в г. Калининграде</t>
  </si>
  <si>
    <t>Строительство двух КЛ 10 кВ от КТПн до ВТП-320 и до ТП-700 по ул.Б.Хмельницкого в г.Калининграде</t>
  </si>
  <si>
    <t>Строительство КЛ 1 кВ от КТПн 10/0.4 кВ до РЩ по Советскому проспекту в г.Калининграде</t>
  </si>
  <si>
    <t>Строительство КТП 15/0,4 кВ (взамен ТП 138-1 (инв. № 5144480)), реконструкция ВЛ 15 кВ № 15-138 (инв. № 5114672), ПС В-2 (инв. № 5144314) в г.Гурьевск</t>
  </si>
  <si>
    <t xml:space="preserve">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</si>
  <si>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Строительство КТП 15/0.4 кВ, КЛ 15 кВ от КТПн 15/0.4 кВ, КЛ 0.4 кВ от КТПн 15/0.4 кВ, реконструкция КЛ 15 кВ № 15-55 (инв.№ 5113983) в г.Зеленоградске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</si>
  <si>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</si>
  <si>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Строительство КТПн 10/0,4 кВ, КЛ 10 кВ от КТП-514 до КТПн по ул.Красной в г.Калининграде</t>
  </si>
  <si>
    <t>Строительство МТП 15/0,4 кВ, ЛЭП 15 кВ от ВЛ 15-88 (инв.№5113992) в п. Заостровье, ДНТ "Флотское" Зеленоградского района</t>
  </si>
  <si>
    <t>Строительство КТПн 10/0.4 кВ, двух участков КЛ 10 кВ от КТПн до места врезки в КЛ 10 кВ ТП-106 - ТП-515 по ул.Молочинского в г.Калининграде</t>
  </si>
  <si>
    <t>Строительство КТПн 10/0.4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</si>
  <si>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Строительство КТП 10/0.4 кВ, участков КЛ 10 кВ от ТПн до места врезки КЛ 10 кВ ТП-754 - ТП-758, ТП-756 - ТП-758 по ул.Батальная в г.Калининграде</t>
  </si>
  <si>
    <t>Строительство РП 10 кВ, ТП 10/0.4 кВ, ЛЭП 10 кВ от ПС 110/10 кВ О-42 "Северная" в Гурьевском районе</t>
  </si>
  <si>
    <t>Строительство ТП 15/0.4 кВ, ЛЭП 15 кВ от ПС В-21, реконструкция ПС В-21 (инв.№ 5149794) в г.Калининграде, ул.Б.Окружная, 15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</si>
  <si>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</si>
  <si>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двух ТП 15/0.4 кВ, ЛЭП 15 кВ от ВЛ 15-06 (инв.№ 5115422), ЛЭП 15 кВ между ТП в Гурьевском районе, северо-западнее п.Голубево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</si>
  <si>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</si>
  <si>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Строительство ТП 6/0.4 кВ, КЛ 6 кВ от ТПн до ТП-97 и РП-5 по ул. Российской в г. Черняховске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</si>
  <si>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</si>
  <si>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Строительство ТПн 15/0.4 кВ, строительство КЛ 15 кВ от ТПн в г.Светлый, ул.Советская (второй этап)</t>
  </si>
  <si>
    <t>Строительство БКТП 6/0.4 кВ, двух КЛ 6 кВ до места рассечки КЛ 6 кВ №93 в г.Черняховске</t>
  </si>
  <si>
    <t>Строительство БКТП 6/0.4 кВ, двух КЛ 6 кВ до места врезки КЛ 6 кВ ф.№119 в г.Черняховске</t>
  </si>
  <si>
    <t>Строительство ТП 15/0.4 кВ, ВЛ 15 кВ от ВЛ 15-73 (инв.№ 5114516) в г.Полесск, ул.Шевчука</t>
  </si>
  <si>
    <t>Строительство КТП 10/0.4 кВ по ул.Галицкого и двух участков КЛ 10 кВ до места врезки в КЛ 10 кВ ТП-153 - ТП-249 в г.Калининграде</t>
  </si>
  <si>
    <t>Строительство ТП 15/0.4 кВ, КЛ 15 кВ от КЛ 15-124 (инв.№ 5115669) в г.Светлогорске, квартал улиц Калининградский проспект - Майский проезд</t>
  </si>
  <si>
    <t>Строительство ТП 15/0.4 кв, ЛЭП 15 кв от ВЛ 15-328 (инв.№ 5116230) в г. Зеленоградске, ул. Окружная</t>
  </si>
  <si>
    <t>Строительство БКТП 15/0,4 кВ, ВЛЗ 15 кВ от ВЛ 15-440 в п. Нежинское Нестеровского района</t>
  </si>
  <si>
    <t>Строительство ТП 6/0.4 кВ, КЛ 6 кВ от ТП-100 до ТПн, по ул.Промышленной в г.Черняховске</t>
  </si>
  <si>
    <t>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</si>
  <si>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</si>
  <si>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</si>
  <si>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КТП 6/0.4 кВ, двух участков КЛ 6 кВ от КТПн до места врезки в КЛ 6 кВ ТП-37 - ТП-108 по ул.Колоскова в г.Калининграде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</si>
  <si>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</si>
  <si>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Строительство КТПн 10/0.4 кВ, 4-х КЛ 10 кВ от КТПн, КЛ 1 кВ от КТПн до РЩ по пл.Калинина в г.Калининграде</t>
  </si>
  <si>
    <t>Строительство КТПн 10/0.4 кВ, 4-х КЛ 10 кВ от КТПн, КЛ 1 кВ от КТПн до РЩ по ул.Ген. Толстиков в г.Калининграде</t>
  </si>
  <si>
    <t>Строительство двухсекционной КТП 15/0,4 кВ взамен ТП 65-07 (инв.№ 5150166), строительство трех КЛ 15 кВ, строительство двухсекционного РЩ 0,4 кВ и двух КЛ 0,4 кВ в п.Лесной Зеленоградского района</t>
  </si>
  <si>
    <t>Строительство ТП 15/0.4 кВ, ВЛ 15 кВ от ВЛ 15-214 (инв.№ 5115270) в Гурьевском районе, СНТ "Отважное"</t>
  </si>
  <si>
    <t>Строительство ТП 15/0.4 кВ, ВЛЗ 15 кВ от ВЛ 15-481/6, ТОО "Покровское" Черняховского района</t>
  </si>
  <si>
    <t>Строительство КТП 15/0,4 кВ, ЛЭП 15 кВ от ВЛ 15 кВ № 15-363 в г.Немане</t>
  </si>
  <si>
    <t>Строительство ТП 15/0.4 кВ, ЛЭП 15 кВ от ВЛ 15-06 (инв.№ 5115422) в п.Заречное Багратионовского района</t>
  </si>
  <si>
    <t>Строительство ТП 15/0.4 кВ, ВЛ 15 кВ от ВЛ 15-343 у п.Малиновка Славского района</t>
  </si>
  <si>
    <t>Строительство КТПн 10/0.4 кВ, двух КЛ 10 кВ от КТПн до КЛ 10 кВ 11-33 (ПС О-11 - КТП-1029), КЛ 1 кВ от КТПн до РЩ по ул.Согласия в г.Калининграде</t>
  </si>
  <si>
    <t xml:space="preserve">Строительство КТПн 10/0,4 кВ, 4-х КЛ 10 кВ от КТПн  по ул. Ген.Толстикова в г. Калининграде                                                                        </t>
  </si>
  <si>
    <t>Строительство КТПн 10/0.4 кВ, 3-х КЛ 10 кВ от КТПн по ул.Баграмяна в г.Калининграде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</si>
  <si>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</si>
  <si>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ТП 15/0.4 кВ, ВЛЗ 15 кВ от ВЛ 15-490 вблизи п.Ушаково, Черняховского района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</si>
  <si>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</si>
  <si>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 xml:space="preserve">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</si>
  <si>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Строительство ТП 15/0.4 кВ, ЛЭП 15 кВ от ВЛ 15-02 (инв.№ 5114653), ЛЭП 15 кВ от ВЛ 15-05 (инв.№ 5115875) в г.Калининграде, ул.подполковника Емельянова</t>
  </si>
  <si>
    <t>16-0007</t>
  </si>
  <si>
    <t>Строительство КТП 10/0.4 кВ (новой), 4-х КЛ 10 кВ от КТП (новой) по ул. Аллея Смелых в г. Калининграде</t>
  </si>
  <si>
    <t>НСв</t>
  </si>
  <si>
    <t>Объекты технологического присоединения мощностью от 15 до 150 кВт. (НС)</t>
  </si>
  <si>
    <t>НСб</t>
  </si>
  <si>
    <t>Объекты технологического присоединения мощностью до 15 кВт(НС)</t>
  </si>
  <si>
    <t>да (г)</t>
  </si>
  <si>
    <t>Установка разъединителя 110 кВ в ОРУ 110 кВ ПС 110 кВ О-53 "Правобережная" с сопутствующими техническими мероприятиями для присоединения мобильной газотурбинной установки</t>
  </si>
  <si>
    <t xml:space="preserve">Отчет об источниках финансирования инвестиционной программы АО "Янтарьэнерго" за 1 квартал 2016 г., млн. рублей 
</t>
  </si>
  <si>
    <t>Приложение  №8</t>
  </si>
  <si>
    <t>Приложение  № 12</t>
  </si>
  <si>
    <t>Отчет об исполнении финансового плана субъекта электроэнергетики АО "Янтарьэнерго" за 2 квартал 2016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</si>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</sst>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-* #,##0_р_._-;\-* #,##0_р_._-;_-* &quot;-&quot;??_р_._-;_-@_-"/>
    <numFmt numFmtId="166" formatCode="0.0"/>
    <numFmt numFmtId="167" formatCode="_-* #,##0_-;\-* #,##0_-;_-* &quot;-&quot;_-;_-@_-"/>
    <numFmt numFmtId="168" formatCode="_-* #,##0.00_-;\-* #,##0.00_-;_-* &quot;-&quot;??_-;_-@_-"/>
    <numFmt numFmtId="169" formatCode="&quot;$&quot;#,##0_);[Red]\(&quot;$&quot;#,##0\)"/>
    <numFmt numFmtId="170" formatCode="_-&quot;Ј&quot;* #,##0.00_-;\-&quot;Ј&quot;* #,##0.00_-;_-&quot;Ј&quot;* &quot;-&quot;??_-;_-@_-"/>
    <numFmt numFmtId="171" formatCode="General_)"/>
    <numFmt numFmtId="172" formatCode="#,##0_);[Red]\(#,##0\)"/>
    <numFmt numFmtId="173" formatCode="_-* #,##0;\(#,##0\);_-* &quot;-&quot;??;_-@"/>
    <numFmt numFmtId="174" formatCode="_(&quot;$&quot;* #,##0.00_);_(&quot;$&quot;* \(#,##0.00\);_(&quot;$&quot;* &quot;-&quot;??_);_(@_)"/>
    <numFmt numFmtId="175" formatCode="_-* #,##0.000;\(#,##0.000\);_-* &quot;-&quot;??;_-@"/>
    <numFmt numFmtId="176" formatCode="_-* #,##0.0_р_._-;\-* #,##0.0_р_._-;_-* &quot;-&quot;_р_._-;_-@_-"/>
    <numFmt numFmtId="177" formatCode="_-* #,##0.00_р_._-;\-* #,##0.00_р_._-;_-* &quot;-&quot;_р_._-;_-@_-"/>
    <numFmt numFmtId="178" formatCode="_-* #,##0.000_р_._-;\-* #,##0.000_р_._-;_-* &quot;-&quot;_р_._-;_-@_-"/>
  </numFmts>
  <fonts count="6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11">
    <xf numFmtId="0" fontId="0" fillId="0" borderId="0"/>
    <xf numFmtId="0" fontId="8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0" fontId="13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6" fillId="0" borderId="16">
      <protection locked="0"/>
    </xf>
    <xf numFmtId="44" fontId="17" fillId="0" borderId="0">
      <protection locked="0"/>
    </xf>
    <xf numFmtId="44" fontId="17" fillId="0" borderId="0">
      <protection locked="0"/>
    </xf>
    <xf numFmtId="44" fontId="16" fillId="0" borderId="0">
      <protection locked="0"/>
    </xf>
    <xf numFmtId="44" fontId="16" fillId="0" borderId="0">
      <protection locked="0"/>
    </xf>
    <xf numFmtId="44" fontId="16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16">
      <protection locked="0"/>
    </xf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9" fillId="27" borderId="0" applyNumberFormat="0" applyBorder="0" applyAlignment="0" applyProtection="0"/>
    <xf numFmtId="0" fontId="19" fillId="32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19" fillId="33" borderId="0" applyNumberFormat="0" applyBorder="0" applyAlignment="0" applyProtection="0"/>
    <xf numFmtId="0" fontId="19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19" fillId="27" borderId="0" applyNumberFormat="0" applyBorder="0" applyAlignment="0" applyProtection="0"/>
    <xf numFmtId="0" fontId="19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1" fillId="9" borderId="0" applyNumberFormat="0" applyBorder="0" applyAlignment="0" applyProtection="0"/>
    <xf numFmtId="0" fontId="22" fillId="38" borderId="17" applyNumberFormat="0" applyAlignment="0" applyProtection="0"/>
    <xf numFmtId="0" fontId="23" fillId="39" borderId="18" applyNumberFormat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9" fontId="24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31" fillId="13" borderId="17" applyNumberFormat="0" applyAlignment="0" applyProtection="0"/>
    <xf numFmtId="0" fontId="32" fillId="0" borderId="22" applyNumberFormat="0" applyFill="0" applyAlignment="0" applyProtection="0"/>
    <xf numFmtId="0" fontId="33" fillId="43" borderId="0" applyNumberFormat="0" applyBorder="0" applyAlignment="0" applyProtection="0"/>
    <xf numFmtId="0" fontId="7" fillId="0" borderId="0"/>
    <xf numFmtId="0" fontId="34" fillId="0" borderId="0"/>
    <xf numFmtId="0" fontId="14" fillId="0" borderId="0"/>
    <xf numFmtId="0" fontId="5" fillId="44" borderId="23" applyNumberFormat="0" applyFont="0" applyAlignment="0" applyProtection="0"/>
    <xf numFmtId="0" fontId="35" fillId="38" borderId="24" applyNumberFormat="0" applyAlignment="0" applyProtection="0"/>
    <xf numFmtId="0" fontId="36" fillId="0" borderId="0" applyNumberFormat="0">
      <alignment horizontal="left"/>
    </xf>
    <xf numFmtId="3" fontId="8" fillId="0" borderId="0" applyFont="0" applyFill="0" applyBorder="0" applyAlignment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39" fillId="0" borderId="0" applyNumberFormat="0" applyFill="0" applyBorder="0" applyAlignment="0" applyProtection="0"/>
    <xf numFmtId="171" fontId="8" fillId="0" borderId="26">
      <protection locked="0"/>
    </xf>
    <xf numFmtId="14" fontId="8" fillId="0" borderId="0">
      <alignment horizontal="right"/>
    </xf>
    <xf numFmtId="0" fontId="40" fillId="0" borderId="0" applyBorder="0">
      <alignment horizontal="center" vertical="center" wrapText="1"/>
    </xf>
    <xf numFmtId="0" fontId="41" fillId="0" borderId="27" applyBorder="0">
      <alignment horizontal="center" vertical="center" wrapText="1"/>
    </xf>
    <xf numFmtId="171" fontId="42" fillId="45" borderId="26"/>
    <xf numFmtId="4" fontId="43" fillId="5" borderId="1" applyBorder="0">
      <alignment horizontal="right"/>
    </xf>
    <xf numFmtId="0" fontId="44" fillId="3" borderId="0" applyFill="0">
      <alignment wrapText="1"/>
    </xf>
    <xf numFmtId="0" fontId="45" fillId="0" borderId="0">
      <alignment horizontal="center" vertical="top" wrapText="1"/>
    </xf>
    <xf numFmtId="0" fontId="46" fillId="0" borderId="0">
      <alignment horizontal="center" vertical="center" wrapText="1"/>
    </xf>
    <xf numFmtId="166" fontId="47" fillId="5" borderId="15" applyNumberFormat="0" applyBorder="0" applyAlignment="0">
      <alignment vertical="center"/>
      <protection locked="0"/>
    </xf>
    <xf numFmtId="172" fontId="15" fillId="0" borderId="0">
      <alignment vertical="top"/>
    </xf>
    <xf numFmtId="49" fontId="44" fillId="0" borderId="0">
      <alignment horizontal="center"/>
    </xf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" fontId="43" fillId="3" borderId="0" applyBorder="0">
      <alignment horizontal="right"/>
    </xf>
    <xf numFmtId="4" fontId="43" fillId="3" borderId="9" applyBorder="0">
      <alignment horizontal="right"/>
    </xf>
    <xf numFmtId="4" fontId="43" fillId="3" borderId="1" applyFont="0" applyBorder="0">
      <alignment horizontal="right"/>
    </xf>
    <xf numFmtId="44" fontId="16" fillId="0" borderId="0">
      <protection locked="0"/>
    </xf>
    <xf numFmtId="0" fontId="49" fillId="0" borderId="0"/>
    <xf numFmtId="43" fontId="49" fillId="0" borderId="0" applyFont="0" applyFill="0" applyBorder="0" applyAlignment="0" applyProtection="0"/>
    <xf numFmtId="0" fontId="50" fillId="0" borderId="0"/>
    <xf numFmtId="0" fontId="5" fillId="0" borderId="0"/>
    <xf numFmtId="0" fontId="9" fillId="0" borderId="0"/>
    <xf numFmtId="0" fontId="3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35" borderId="0" applyNumberFormat="0" applyBorder="0" applyAlignment="0" applyProtection="0"/>
    <xf numFmtId="0" fontId="31" fillId="13" borderId="17" applyNumberFormat="0" applyAlignment="0" applyProtection="0"/>
    <xf numFmtId="0" fontId="35" fillId="38" borderId="24" applyNumberFormat="0" applyAlignment="0" applyProtection="0"/>
    <xf numFmtId="0" fontId="22" fillId="38" borderId="17" applyNumberFormat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30" fillId="0" borderId="21" applyNumberFormat="0" applyFill="0" applyAlignment="0" applyProtection="0"/>
    <xf numFmtId="0" fontId="30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3" fillId="39" borderId="18" applyNumberFormat="0" applyAlignment="0" applyProtection="0"/>
    <xf numFmtId="0" fontId="38" fillId="0" borderId="0" applyNumberFormat="0" applyFill="0" applyBorder="0" applyAlignment="0" applyProtection="0"/>
    <xf numFmtId="0" fontId="33" fillId="43" borderId="0" applyNumberFormat="0" applyBorder="0" applyAlignment="0" applyProtection="0"/>
    <xf numFmtId="0" fontId="21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5" fillId="44" borderId="23" applyNumberFormat="0" applyFont="0" applyAlignment="0" applyProtection="0"/>
    <xf numFmtId="0" fontId="32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7" fillId="0" borderId="0"/>
    <xf numFmtId="174" fontId="7" fillId="0" borderId="0" applyFont="0" applyFill="0" applyBorder="0" applyAlignment="0" applyProtection="0"/>
    <xf numFmtId="0" fontId="7" fillId="0" borderId="0"/>
    <xf numFmtId="0" fontId="51" fillId="0" borderId="28" applyNumberFormat="0" applyFont="0" applyFill="0" applyAlignment="0" applyProtection="0">
      <alignment horizontal="left" vertical="center" wrapText="1"/>
    </xf>
    <xf numFmtId="0" fontId="7" fillId="0" borderId="0"/>
    <xf numFmtId="0" fontId="51" fillId="0" borderId="30" applyNumberFormat="0" applyFont="0" applyFill="0" applyAlignment="0" applyProtection="0">
      <alignment horizontal="left" vertical="center" wrapText="1"/>
    </xf>
    <xf numFmtId="0" fontId="52" fillId="0" borderId="28">
      <alignment horizontal="left" vertical="center" wrapText="1"/>
    </xf>
    <xf numFmtId="0" fontId="51" fillId="0" borderId="29" applyNumberFormat="0" applyFont="0" applyFill="0" applyAlignment="0" applyProtection="0">
      <alignment horizontal="left" vertical="center" wrapText="1"/>
    </xf>
    <xf numFmtId="0" fontId="51" fillId="0" borderId="29" applyNumberFormat="0" applyFont="0" applyFill="0" applyAlignment="0" applyProtection="0">
      <alignment horizontal="left" vertical="center" wrapText="1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9" fillId="0" borderId="0"/>
    <xf numFmtId="0" fontId="9" fillId="0" borderId="0"/>
    <xf numFmtId="0" fontId="5" fillId="0" borderId="0"/>
  </cellStyleXfs>
  <cellXfs count="180">
    <xf numFmtId="0" fontId="0" fillId="0" borderId="0" xfId="0"/>
    <xf numFmtId="0" fontId="0" fillId="0" borderId="1" xfId="0" applyBorder="1"/>
    <xf numFmtId="49" fontId="11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164" fontId="11" fillId="0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164" fontId="11" fillId="7" borderId="1" xfId="0" applyNumberFormat="1" applyFon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left"/>
    </xf>
    <xf numFmtId="164" fontId="11" fillId="7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7" borderId="2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164" fontId="11" fillId="7" borderId="10" xfId="0" applyNumberFormat="1" applyFont="1" applyFill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1" xfId="0" applyFill="1" applyBorder="1" applyAlignment="1">
      <alignment wrapText="1"/>
    </xf>
    <xf numFmtId="0" fontId="9" fillId="0" borderId="0" xfId="4" applyFont="1"/>
    <xf numFmtId="43" fontId="9" fillId="0" borderId="0" xfId="4" applyNumberFormat="1" applyFont="1"/>
    <xf numFmtId="165" fontId="9" fillId="0" borderId="0" xfId="4" applyNumberFormat="1" applyFont="1" applyFill="1"/>
    <xf numFmtId="173" fontId="9" fillId="0" borderId="1" xfId="4" applyNumberFormat="1" applyFont="1" applyFill="1" applyBorder="1" applyAlignment="1">
      <alignment wrapText="1"/>
    </xf>
    <xf numFmtId="0" fontId="9" fillId="0" borderId="0" xfId="4" applyFont="1" applyFill="1"/>
    <xf numFmtId="43" fontId="9" fillId="0" borderId="0" xfId="4" applyNumberFormat="1" applyFont="1" applyFill="1"/>
    <xf numFmtId="0" fontId="9" fillId="4" borderId="0" xfId="4" applyFont="1" applyFill="1"/>
    <xf numFmtId="0" fontId="9" fillId="0" borderId="0" xfId="318" applyFont="1" applyFill="1" applyBorder="1"/>
    <xf numFmtId="173" fontId="9" fillId="0" borderId="1" xfId="4" applyNumberFormat="1" applyFont="1" applyFill="1" applyBorder="1" applyAlignment="1">
      <alignment horizontal="left" wrapText="1" indent="1"/>
    </xf>
    <xf numFmtId="0" fontId="9" fillId="0" borderId="0" xfId="318" applyFont="1" applyFill="1"/>
    <xf numFmtId="173" fontId="9" fillId="0" borderId="1" xfId="4" applyNumberFormat="1" applyFont="1" applyFill="1" applyBorder="1"/>
    <xf numFmtId="173" fontId="9" fillId="0" borderId="1" xfId="4" applyNumberFormat="1" applyFont="1" applyFill="1" applyBorder="1" applyAlignment="1">
      <alignment vertical="center"/>
    </xf>
    <xf numFmtId="173" fontId="9" fillId="0" borderId="6" xfId="4" applyNumberFormat="1" applyFont="1" applyFill="1" applyBorder="1" applyAlignment="1">
      <alignment horizontal="center" vertical="center" wrapText="1"/>
    </xf>
    <xf numFmtId="0" fontId="53" fillId="0" borderId="8" xfId="4" applyFont="1" applyFill="1" applyBorder="1" applyAlignment="1">
      <alignment horizontal="center"/>
    </xf>
    <xf numFmtId="173" fontId="9" fillId="0" borderId="1" xfId="4" applyNumberFormat="1" applyFont="1" applyFill="1" applyBorder="1" applyAlignment="1">
      <alignment horizontal="center" vertical="center" wrapText="1"/>
    </xf>
    <xf numFmtId="173" fontId="54" fillId="0" borderId="1" xfId="4" applyNumberFormat="1" applyFont="1" applyFill="1" applyBorder="1" applyAlignment="1">
      <alignment horizontal="center" wrapText="1"/>
    </xf>
    <xf numFmtId="173" fontId="9" fillId="0" borderId="1" xfId="4" applyNumberFormat="1" applyFont="1" applyFill="1" applyBorder="1" applyAlignment="1">
      <alignment vertical="center" wrapText="1"/>
    </xf>
    <xf numFmtId="173" fontId="9" fillId="0" borderId="1" xfId="4" applyNumberFormat="1" applyFont="1" applyFill="1" applyBorder="1" applyAlignment="1">
      <alignment horizontal="left" wrapText="1" indent="2"/>
    </xf>
    <xf numFmtId="0" fontId="10" fillId="0" borderId="1" xfId="318" applyFont="1" applyFill="1" applyBorder="1" applyAlignment="1">
      <alignment horizontal="center" vertical="center" wrapText="1"/>
    </xf>
    <xf numFmtId="0" fontId="9" fillId="0" borderId="1" xfId="318" applyFont="1" applyFill="1" applyBorder="1"/>
    <xf numFmtId="0" fontId="9" fillId="0" borderId="1" xfId="318" applyFont="1" applyFill="1" applyBorder="1" applyAlignment="1">
      <alignment horizontal="center" vertical="center" wrapText="1"/>
    </xf>
    <xf numFmtId="2" fontId="9" fillId="0" borderId="1" xfId="318" applyNumberFormat="1" applyFont="1" applyFill="1" applyBorder="1" applyAlignment="1">
      <alignment vertical="top"/>
    </xf>
    <xf numFmtId="2" fontId="9" fillId="0" borderId="1" xfId="318" applyNumberFormat="1" applyFont="1" applyFill="1" applyBorder="1" applyAlignment="1">
      <alignment horizontal="center" vertical="top"/>
    </xf>
    <xf numFmtId="0" fontId="9" fillId="0" borderId="1" xfId="318" applyFont="1" applyFill="1" applyBorder="1" applyAlignment="1">
      <alignment horizontal="left" vertical="center" wrapText="1"/>
    </xf>
    <xf numFmtId="0" fontId="9" fillId="0" borderId="1" xfId="318" applyFont="1" applyFill="1" applyBorder="1" applyAlignment="1">
      <alignment horizontal="center" vertical="center"/>
    </xf>
    <xf numFmtId="0" fontId="9" fillId="0" borderId="1" xfId="318" applyNumberFormat="1" applyFont="1" applyFill="1" applyBorder="1" applyAlignment="1">
      <alignment horizontal="center" vertical="center"/>
    </xf>
    <xf numFmtId="0" fontId="10" fillId="0" borderId="1" xfId="318" applyFont="1" applyFill="1" applyBorder="1" applyAlignment="1">
      <alignment horizontal="left" vertical="center"/>
    </xf>
    <xf numFmtId="0" fontId="10" fillId="0" borderId="1" xfId="318" applyFont="1" applyFill="1" applyBorder="1" applyAlignment="1">
      <alignment horizontal="left" vertical="center" wrapText="1"/>
    </xf>
    <xf numFmtId="175" fontId="9" fillId="0" borderId="1" xfId="4" applyNumberFormat="1" applyFont="1" applyFill="1" applyBorder="1" applyAlignment="1">
      <alignment horizontal="right" wrapText="1"/>
    </xf>
    <xf numFmtId="175" fontId="9" fillId="0" borderId="1" xfId="4" applyNumberFormat="1" applyFont="1" applyFill="1" applyBorder="1" applyAlignment="1">
      <alignment wrapText="1"/>
    </xf>
    <xf numFmtId="173" fontId="9" fillId="0" borderId="1" xfId="4" applyNumberFormat="1" applyFont="1" applyFill="1" applyBorder="1" applyAlignment="1">
      <alignment horizontal="center" wrapText="1"/>
    </xf>
    <xf numFmtId="175" fontId="9" fillId="46" borderId="1" xfId="4" applyNumberFormat="1" applyFont="1" applyFill="1" applyBorder="1" applyAlignment="1">
      <alignment wrapText="1"/>
    </xf>
    <xf numFmtId="175" fontId="9" fillId="46" borderId="1" xfId="4" applyNumberFormat="1" applyFont="1" applyFill="1" applyBorder="1" applyAlignment="1">
      <alignment horizontal="right" wrapText="1"/>
    </xf>
    <xf numFmtId="0" fontId="10" fillId="0" borderId="1" xfId="318" applyFont="1" applyFill="1" applyBorder="1" applyAlignment="1">
      <alignment horizontal="center" vertical="center" wrapText="1"/>
    </xf>
    <xf numFmtId="0" fontId="9" fillId="0" borderId="0" xfId="376" applyFont="1" applyFill="1"/>
    <xf numFmtId="0" fontId="9" fillId="0" borderId="0" xfId="362" applyFont="1" applyFill="1" applyAlignment="1">
      <alignment horizontal="right"/>
    </xf>
    <xf numFmtId="0" fontId="9" fillId="0" borderId="0" xfId="4" applyFont="1" applyFill="1" applyAlignment="1">
      <alignment horizontal="right"/>
    </xf>
    <xf numFmtId="0" fontId="57" fillId="0" borderId="0" xfId="4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362" applyFont="1" applyFill="1"/>
    <xf numFmtId="173" fontId="44" fillId="4" borderId="0" xfId="4" applyNumberFormat="1" applyFont="1" applyFill="1" applyAlignment="1">
      <alignment wrapText="1"/>
    </xf>
    <xf numFmtId="0" fontId="10" fillId="0" borderId="31" xfId="4" applyFont="1" applyBorder="1" applyAlignment="1"/>
    <xf numFmtId="0" fontId="10" fillId="0" borderId="0" xfId="4" applyFont="1" applyBorder="1" applyAlignment="1"/>
    <xf numFmtId="0" fontId="58" fillId="4" borderId="0" xfId="0" applyFont="1" applyFill="1"/>
    <xf numFmtId="0" fontId="58" fillId="47" borderId="0" xfId="0" applyFont="1" applyFill="1"/>
    <xf numFmtId="0" fontId="9" fillId="4" borderId="0" xfId="2" applyFont="1" applyFill="1" applyAlignment="1">
      <alignment horizontal="right"/>
    </xf>
    <xf numFmtId="0" fontId="59" fillId="4" borderId="0" xfId="0" applyFont="1" applyFill="1"/>
    <xf numFmtId="2" fontId="9" fillId="4" borderId="0" xfId="2" applyNumberFormat="1" applyFont="1" applyFill="1" applyBorder="1" applyAlignment="1">
      <alignment horizontal="right" vertical="top"/>
    </xf>
    <xf numFmtId="0" fontId="9" fillId="4" borderId="0" xfId="0" applyFont="1" applyFill="1"/>
    <xf numFmtId="0" fontId="60" fillId="4" borderId="0" xfId="0" applyFont="1" applyFill="1" applyAlignment="1">
      <alignment wrapText="1"/>
    </xf>
    <xf numFmtId="0" fontId="60" fillId="0" borderId="32" xfId="4" applyFont="1" applyFill="1" applyBorder="1" applyAlignment="1">
      <alignment horizontal="distributed" textRotation="90" wrapText="1"/>
    </xf>
    <xf numFmtId="0" fontId="60" fillId="0" borderId="32" xfId="4" applyFont="1" applyFill="1" applyBorder="1" applyAlignment="1">
      <alignment horizontal="center" vertical="center" textRotation="90" wrapText="1"/>
    </xf>
    <xf numFmtId="0" fontId="60" fillId="4" borderId="32" xfId="0" applyFont="1" applyFill="1" applyBorder="1" applyAlignment="1">
      <alignment horizontal="center" vertical="center" wrapText="1"/>
    </xf>
    <xf numFmtId="0" fontId="61" fillId="4" borderId="0" xfId="0" applyFont="1" applyFill="1"/>
    <xf numFmtId="0" fontId="58" fillId="4" borderId="0" xfId="0" applyFont="1" applyFill="1" applyAlignment="1">
      <alignment wrapText="1"/>
    </xf>
    <xf numFmtId="0" fontId="58" fillId="47" borderId="32" xfId="0" applyFont="1" applyFill="1" applyBorder="1"/>
    <xf numFmtId="0" fontId="60" fillId="4" borderId="32" xfId="0" applyFont="1" applyFill="1" applyBorder="1" applyAlignment="1">
      <alignment horizontal="left" vertical="center" wrapText="1"/>
    </xf>
    <xf numFmtId="43" fontId="60" fillId="4" borderId="32" xfId="0" applyNumberFormat="1" applyFont="1" applyFill="1" applyBorder="1" applyAlignment="1">
      <alignment horizontal="center" vertical="center" wrapText="1"/>
    </xf>
    <xf numFmtId="0" fontId="58" fillId="4" borderId="32" xfId="0" applyFont="1" applyFill="1" applyBorder="1"/>
    <xf numFmtId="0" fontId="58" fillId="4" borderId="32" xfId="0" applyFont="1" applyFill="1" applyBorder="1" applyAlignment="1">
      <alignment horizontal="center" vertical="center" wrapText="1"/>
    </xf>
    <xf numFmtId="41" fontId="58" fillId="47" borderId="32" xfId="0" applyNumberFormat="1" applyFont="1" applyFill="1" applyBorder="1" applyAlignment="1">
      <alignment horizontal="center"/>
    </xf>
    <xf numFmtId="176" fontId="58" fillId="47" borderId="32" xfId="0" applyNumberFormat="1" applyFont="1" applyFill="1" applyBorder="1"/>
    <xf numFmtId="41" fontId="58" fillId="47" borderId="32" xfId="0" applyNumberFormat="1" applyFont="1" applyFill="1" applyBorder="1"/>
    <xf numFmtId="41" fontId="58" fillId="4" borderId="32" xfId="0" applyNumberFormat="1" applyFont="1" applyFill="1" applyBorder="1" applyAlignment="1">
      <alignment wrapText="1"/>
    </xf>
    <xf numFmtId="177" fontId="58" fillId="4" borderId="32" xfId="0" applyNumberFormat="1" applyFont="1" applyFill="1" applyBorder="1"/>
    <xf numFmtId="177" fontId="60" fillId="4" borderId="32" xfId="0" applyNumberFormat="1" applyFont="1" applyFill="1" applyBorder="1"/>
    <xf numFmtId="2" fontId="58" fillId="4" borderId="32" xfId="0" applyNumberFormat="1" applyFont="1" applyFill="1" applyBorder="1" applyAlignment="1">
      <alignment wrapText="1"/>
    </xf>
    <xf numFmtId="178" fontId="58" fillId="4" borderId="32" xfId="0" applyNumberFormat="1" applyFont="1" applyFill="1" applyBorder="1"/>
    <xf numFmtId="41" fontId="60" fillId="47" borderId="32" xfId="0" applyNumberFormat="1" applyFont="1" applyFill="1" applyBorder="1" applyAlignment="1">
      <alignment horizontal="center"/>
    </xf>
    <xf numFmtId="176" fontId="60" fillId="47" borderId="32" xfId="0" applyNumberFormat="1" applyFont="1" applyFill="1" applyBorder="1"/>
    <xf numFmtId="41" fontId="60" fillId="47" borderId="32" xfId="0" applyNumberFormat="1" applyFont="1" applyFill="1" applyBorder="1"/>
    <xf numFmtId="41" fontId="60" fillId="4" borderId="32" xfId="0" applyNumberFormat="1" applyFont="1" applyFill="1" applyBorder="1" applyAlignment="1">
      <alignment wrapText="1"/>
    </xf>
    <xf numFmtId="0" fontId="60" fillId="4" borderId="0" xfId="0" applyFont="1" applyFill="1"/>
    <xf numFmtId="0" fontId="58" fillId="4" borderId="32" xfId="0" applyNumberFormat="1" applyFont="1" applyFill="1" applyBorder="1" applyAlignment="1">
      <alignment wrapText="1"/>
    </xf>
    <xf numFmtId="178" fontId="60" fillId="4" borderId="32" xfId="0" applyNumberFormat="1" applyFont="1" applyFill="1" applyBorder="1"/>
    <xf numFmtId="43" fontId="10" fillId="0" borderId="1" xfId="318" applyNumberFormat="1" applyFont="1" applyFill="1" applyBorder="1" applyAlignment="1">
      <alignment horizontal="center" vertical="center" wrapText="1"/>
    </xf>
    <xf numFmtId="43" fontId="9" fillId="0" borderId="1" xfId="318" applyNumberFormat="1" applyFont="1" applyFill="1" applyBorder="1" applyAlignment="1">
      <alignment horizontal="center" vertical="center" wrapText="1"/>
    </xf>
    <xf numFmtId="2" fontId="9" fillId="0" borderId="1" xfId="318" applyNumberFormat="1" applyFont="1" applyFill="1" applyBorder="1" applyAlignment="1">
      <alignment horizontal="center" vertical="center" wrapText="1"/>
    </xf>
    <xf numFmtId="43" fontId="10" fillId="0" borderId="1" xfId="318" applyNumberFormat="1" applyFont="1" applyFill="1" applyBorder="1"/>
    <xf numFmtId="0" fontId="10" fillId="0" borderId="1" xfId="318" applyFont="1" applyFill="1" applyBorder="1" applyAlignment="1">
      <alignment horizontal="center" vertical="center"/>
    </xf>
    <xf numFmtId="0" fontId="10" fillId="0" borderId="0" xfId="318" applyFont="1" applyFill="1" applyAlignment="1"/>
    <xf numFmtId="173" fontId="9" fillId="0" borderId="33" xfId="4" applyNumberFormat="1" applyFont="1" applyFill="1" applyBorder="1" applyAlignment="1">
      <alignment horizontal="center" vertical="center" wrapText="1"/>
    </xf>
    <xf numFmtId="173" fontId="9" fillId="0" borderId="32" xfId="4" applyNumberFormat="1" applyFont="1" applyFill="1" applyBorder="1" applyAlignment="1">
      <alignment horizontal="center" wrapText="1"/>
    </xf>
    <xf numFmtId="0" fontId="53" fillId="0" borderId="34" xfId="4" applyFont="1" applyFill="1" applyBorder="1" applyAlignment="1">
      <alignment horizontal="center"/>
    </xf>
    <xf numFmtId="173" fontId="9" fillId="0" borderId="32" xfId="4" applyNumberFormat="1" applyFont="1" applyFill="1" applyBorder="1" applyAlignment="1">
      <alignment horizontal="center" vertical="center" wrapText="1"/>
    </xf>
    <xf numFmtId="173" fontId="54" fillId="0" borderId="32" xfId="4" applyNumberFormat="1" applyFont="1" applyFill="1" applyBorder="1" applyAlignment="1">
      <alignment horizontal="center" wrapText="1"/>
    </xf>
    <xf numFmtId="173" fontId="9" fillId="0" borderId="32" xfId="4" applyNumberFormat="1" applyFont="1" applyFill="1" applyBorder="1" applyAlignment="1">
      <alignment wrapText="1"/>
    </xf>
    <xf numFmtId="175" fontId="9" fillId="0" borderId="32" xfId="4" applyNumberFormat="1" applyFont="1" applyFill="1" applyBorder="1" applyAlignment="1">
      <alignment horizontal="right" wrapText="1"/>
    </xf>
    <xf numFmtId="173" fontId="9" fillId="0" borderId="32" xfId="4" applyNumberFormat="1" applyFont="1" applyFill="1" applyBorder="1" applyAlignment="1">
      <alignment horizontal="left" wrapText="1" indent="1"/>
    </xf>
    <xf numFmtId="175" fontId="9" fillId="0" borderId="32" xfId="4" applyNumberFormat="1" applyFont="1" applyFill="1" applyBorder="1" applyAlignment="1">
      <alignment wrapText="1"/>
    </xf>
    <xf numFmtId="173" fontId="9" fillId="0" borderId="32" xfId="4" applyNumberFormat="1" applyFont="1" applyFill="1" applyBorder="1" applyAlignment="1">
      <alignment horizontal="left" wrapText="1" indent="2"/>
    </xf>
    <xf numFmtId="173" fontId="9" fillId="0" borderId="32" xfId="4" applyNumberFormat="1" applyFont="1" applyFill="1" applyBorder="1"/>
    <xf numFmtId="173" fontId="9" fillId="0" borderId="32" xfId="4" applyNumberFormat="1" applyFont="1" applyFill="1" applyBorder="1" applyAlignment="1">
      <alignment vertical="center"/>
    </xf>
    <xf numFmtId="173" fontId="15" fillId="4" borderId="0" xfId="4" applyNumberFormat="1" applyFont="1" applyFill="1" applyAlignment="1">
      <alignment wrapText="1"/>
    </xf>
    <xf numFmtId="0" fontId="10" fillId="0" borderId="1" xfId="318" applyFont="1" applyFill="1" applyBorder="1" applyAlignment="1">
      <alignment horizontal="center" vertical="center" wrapText="1"/>
    </xf>
    <xf numFmtId="0" fontId="10" fillId="0" borderId="0" xfId="318" applyFont="1" applyFill="1" applyAlignment="1">
      <alignment horizontal="right"/>
    </xf>
    <xf numFmtId="0" fontId="60" fillId="4" borderId="33" xfId="410" applyFont="1" applyFill="1" applyBorder="1" applyAlignment="1">
      <alignment horizontal="center" vertical="center" wrapText="1"/>
    </xf>
    <xf numFmtId="0" fontId="60" fillId="4" borderId="11" xfId="410" applyFont="1" applyFill="1" applyBorder="1" applyAlignment="1">
      <alignment horizontal="center" vertical="center" wrapText="1"/>
    </xf>
    <xf numFmtId="0" fontId="60" fillId="4" borderId="4" xfId="410" applyFont="1" applyFill="1" applyBorder="1" applyAlignment="1">
      <alignment horizontal="center" vertical="center" wrapText="1"/>
    </xf>
    <xf numFmtId="0" fontId="60" fillId="4" borderId="34" xfId="410" applyFont="1" applyFill="1" applyBorder="1" applyAlignment="1">
      <alignment horizontal="center"/>
    </xf>
    <xf numFmtId="0" fontId="60" fillId="4" borderId="35" xfId="410" applyFont="1" applyFill="1" applyBorder="1" applyAlignment="1">
      <alignment horizontal="center"/>
    </xf>
    <xf numFmtId="0" fontId="60" fillId="4" borderId="32" xfId="410" applyFont="1" applyFill="1" applyBorder="1" applyAlignment="1">
      <alignment horizontal="center" vertical="center" textRotation="91"/>
    </xf>
    <xf numFmtId="0" fontId="60" fillId="4" borderId="34" xfId="410" applyFont="1" applyFill="1" applyBorder="1" applyAlignment="1">
      <alignment horizontal="center" vertical="center"/>
    </xf>
    <xf numFmtId="0" fontId="60" fillId="4" borderId="35" xfId="410" applyFont="1" applyFill="1" applyBorder="1" applyAlignment="1">
      <alignment horizontal="center" vertical="center"/>
    </xf>
    <xf numFmtId="0" fontId="60" fillId="4" borderId="34" xfId="410" applyFont="1" applyFill="1" applyBorder="1" applyAlignment="1">
      <alignment horizontal="center" vertical="center" wrapText="1"/>
    </xf>
    <xf numFmtId="0" fontId="60" fillId="4" borderId="35" xfId="410" applyFont="1" applyFill="1" applyBorder="1" applyAlignment="1">
      <alignment horizontal="center" vertical="center" wrapText="1"/>
    </xf>
    <xf numFmtId="0" fontId="60" fillId="4" borderId="36" xfId="410" applyFont="1" applyFill="1" applyBorder="1" applyAlignment="1">
      <alignment horizontal="center" vertical="center" wrapText="1"/>
    </xf>
    <xf numFmtId="0" fontId="60" fillId="47" borderId="34" xfId="410" applyFont="1" applyFill="1" applyBorder="1" applyAlignment="1">
      <alignment horizontal="center" vertical="center" wrapText="1"/>
    </xf>
    <xf numFmtId="0" fontId="60" fillId="47" borderId="35" xfId="410" applyFont="1" applyFill="1" applyBorder="1" applyAlignment="1">
      <alignment horizontal="center" vertical="center" wrapText="1"/>
    </xf>
    <xf numFmtId="0" fontId="60" fillId="47" borderId="36" xfId="410" applyFont="1" applyFill="1" applyBorder="1" applyAlignment="1">
      <alignment horizontal="center" vertical="center" wrapText="1"/>
    </xf>
    <xf numFmtId="0" fontId="60" fillId="4" borderId="32" xfId="410" applyFont="1" applyFill="1" applyBorder="1" applyAlignment="1">
      <alignment horizontal="center" vertical="center" wrapText="1"/>
    </xf>
    <xf numFmtId="0" fontId="60" fillId="4" borderId="32" xfId="410" applyFont="1" applyFill="1" applyBorder="1" applyAlignment="1">
      <alignment horizontal="center" textRotation="90" wrapText="1"/>
    </xf>
    <xf numFmtId="0" fontId="60" fillId="47" borderId="32" xfId="410" applyFont="1" applyFill="1" applyBorder="1" applyAlignment="1">
      <alignment horizontal="center" textRotation="90" wrapText="1"/>
    </xf>
    <xf numFmtId="166" fontId="11" fillId="0" borderId="4" xfId="0" applyNumberFormat="1" applyFont="1" applyFill="1" applyBorder="1" applyAlignment="1">
      <alignment horizontal="center" textRotation="90" wrapText="1"/>
    </xf>
    <xf numFmtId="166" fontId="11" fillId="0" borderId="11" xfId="0" applyNumberFormat="1" applyFont="1" applyFill="1" applyBorder="1" applyAlignment="1">
      <alignment horizontal="center" textRotation="90" wrapText="1"/>
    </xf>
    <xf numFmtId="166" fontId="11" fillId="0" borderId="3" xfId="0" applyNumberFormat="1" applyFont="1" applyFill="1" applyBorder="1" applyAlignment="1">
      <alignment horizontal="center" textRotation="90" wrapText="1"/>
    </xf>
    <xf numFmtId="166" fontId="11" fillId="5" borderId="4" xfId="0" applyNumberFormat="1" applyFont="1" applyFill="1" applyBorder="1" applyAlignment="1">
      <alignment horizontal="center" textRotation="90" wrapText="1"/>
    </xf>
    <xf numFmtId="166" fontId="11" fillId="5" borderId="11" xfId="0" applyNumberFormat="1" applyFont="1" applyFill="1" applyBorder="1" applyAlignment="1">
      <alignment horizontal="center" textRotation="90" wrapText="1"/>
    </xf>
    <xf numFmtId="166" fontId="11" fillId="5" borderId="3" xfId="0" applyNumberFormat="1" applyFont="1" applyFill="1" applyBorder="1" applyAlignment="1">
      <alignment horizontal="center" textRotation="90" wrapText="1"/>
    </xf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11" fillId="0" borderId="13" xfId="0" applyNumberFormat="1" applyFont="1" applyFill="1" applyBorder="1" applyAlignment="1">
      <alignment horizontal="center" textRotation="90" wrapText="1"/>
    </xf>
    <xf numFmtId="166" fontId="11" fillId="0" borderId="15" xfId="0" applyNumberFormat="1" applyFont="1" applyFill="1" applyBorder="1" applyAlignment="1">
      <alignment horizontal="center" textRotation="90" wrapText="1"/>
    </xf>
    <xf numFmtId="166" fontId="11" fillId="0" borderId="12" xfId="0" applyNumberFormat="1" applyFont="1" applyFill="1" applyBorder="1" applyAlignment="1">
      <alignment horizontal="center" textRotation="90" wrapText="1"/>
    </xf>
    <xf numFmtId="173" fontId="9" fillId="0" borderId="1" xfId="4" applyNumberFormat="1" applyFont="1" applyFill="1" applyBorder="1" applyAlignment="1">
      <alignment horizontal="center" wrapText="1"/>
    </xf>
    <xf numFmtId="173" fontId="9" fillId="0" borderId="8" xfId="4" applyNumberFormat="1" applyFont="1" applyFill="1" applyBorder="1" applyAlignment="1">
      <alignment horizontal="center" wrapText="1"/>
    </xf>
    <xf numFmtId="173" fontId="9" fillId="0" borderId="7" xfId="4" applyNumberFormat="1" applyFont="1" applyFill="1" applyBorder="1" applyAlignment="1">
      <alignment horizontal="center" wrapText="1"/>
    </xf>
    <xf numFmtId="173" fontId="44" fillId="4" borderId="0" xfId="4" applyNumberFormat="1" applyFont="1" applyFill="1" applyAlignment="1">
      <alignment horizontal="left" wrapText="1"/>
    </xf>
    <xf numFmtId="173" fontId="7" fillId="4" borderId="0" xfId="4" applyNumberFormat="1" applyFont="1" applyFill="1" applyAlignment="1">
      <alignment horizontal="left" wrapText="1"/>
    </xf>
    <xf numFmtId="0" fontId="10" fillId="0" borderId="31" xfId="4" applyFont="1" applyBorder="1" applyAlignment="1">
      <alignment horizontal="center"/>
    </xf>
    <xf numFmtId="173" fontId="9" fillId="0" borderId="32" xfId="4" applyNumberFormat="1" applyFont="1" applyFill="1" applyBorder="1" applyAlignment="1">
      <alignment horizontal="center" wrapText="1"/>
    </xf>
    <xf numFmtId="173" fontId="9" fillId="0" borderId="34" xfId="4" applyNumberFormat="1" applyFont="1" applyFill="1" applyBorder="1" applyAlignment="1">
      <alignment horizontal="center" wrapText="1"/>
    </xf>
    <xf numFmtId="173" fontId="9" fillId="0" borderId="36" xfId="4" applyNumberFormat="1" applyFont="1" applyFill="1" applyBorder="1" applyAlignment="1">
      <alignment horizontal="center" wrapText="1"/>
    </xf>
    <xf numFmtId="173" fontId="9" fillId="0" borderId="34" xfId="4" applyNumberFormat="1" applyFont="1" applyFill="1" applyBorder="1" applyAlignment="1">
      <alignment horizontal="right" wrapText="1"/>
    </xf>
    <xf numFmtId="173" fontId="9" fillId="0" borderId="36" xfId="4" applyNumberFormat="1" applyFont="1" applyFill="1" applyBorder="1" applyAlignment="1">
      <alignment horizontal="right" wrapText="1"/>
    </xf>
  </cellXfs>
  <cellStyles count="411">
    <cellStyle name="_+94 Прил. 24 2006-2010 новое с Соглашением 17.08.07" xfId="14"/>
    <cellStyle name="_+94 Прил. 24 2006-2010 новое с Соглашением 17.08.07_прил.7а" xfId="15"/>
    <cellStyle name="_+94 Прил. 24 2006-2010 новое с Соглашением 17.08.07_прил.7а_1" xfId="16"/>
    <cellStyle name="_+94 Прил. 24 2006-2010 новое с Соглашением 17.08.07_приложение 1.4" xfId="17"/>
    <cellStyle name="_+94 Прил. 24 2006-2010 новое с Соглашением 17.08.07_Филиал" xfId="18"/>
    <cellStyle name="_2010г Приложения 4_1 5 (2) (2)" xfId="19"/>
    <cellStyle name="_2010г Приложения 4_1 5 (2) (2)_1.4" xfId="20"/>
    <cellStyle name="_2010г Приложения 4_1 5 (2) (2)_прил.7а" xfId="21"/>
    <cellStyle name="_2010г Приложения 4_1 5 (2) (2)_прил.7а_1" xfId="22"/>
    <cellStyle name="_2010г Приложения 4_1 5 (2) (2)_Филиал" xfId="23"/>
    <cellStyle name="_24 с ГЕНЕРАЦИЕЙ 14.02.08" xfId="24"/>
    <cellStyle name="_24 с ГЕНЕРАЦИЕЙ 14.02.08_прил.7а" xfId="25"/>
    <cellStyle name="_24 с ГЕНЕРАЦИЕЙ 14.02.08_прил.7а_1" xfId="26"/>
    <cellStyle name="_24 с ГЕНЕРАЦИЕЙ 14.02.08_приложение 1.4" xfId="27"/>
    <cellStyle name="_24 с ГЕНЕРАЦИЕЙ 14.02.08_Филиал" xfId="28"/>
    <cellStyle name="_Адресная и трехлетняя программа140307" xfId="29"/>
    <cellStyle name="_Анализ незаверш  стр-ва (Прил 1-4)" xfId="30"/>
    <cellStyle name="_Анализ незаверш  стр-ва (Прил 1-4) (2)" xfId="31"/>
    <cellStyle name="_Анализ незаверш  стр-ва (Прил 1-4) (2)_прил.7а" xfId="32"/>
    <cellStyle name="_Анализ незаверш  стр-ва (Прил 1-4) (2)_прил.7а_1" xfId="33"/>
    <cellStyle name="_Анализ незаверш  стр-ва (Прил 1-4) (2)_приложение 1.4" xfId="34"/>
    <cellStyle name="_Анализ незаверш  стр-ва (Прил 1-4) (2)_Филиал" xfId="35"/>
    <cellStyle name="_Анализ незаверш  стр-ва (Прил 1-4)_прил.7а" xfId="36"/>
    <cellStyle name="_Анализ незаверш  стр-ва (Прил 1-4)_прил.7а_1" xfId="37"/>
    <cellStyle name="_Анализ незаверш  стр-ва (Прил 1-4)_приложение 1.4" xfId="38"/>
    <cellStyle name="_Анализ незаверш  стр-ва (Прил 1-4)_Филиал" xfId="39"/>
    <cellStyle name="_БП Владимирэнерго" xfId="40"/>
    <cellStyle name="_БП Владимирэнерго_прил.7а" xfId="41"/>
    <cellStyle name="_БП Владимирэнерго_прил.7а_1" xfId="42"/>
    <cellStyle name="_БП Владимирэнерго_приложение 1.4" xfId="43"/>
    <cellStyle name="_БП Владимирэнерго_Филиал" xfId="44"/>
    <cellStyle name="_БП Владимирэнерго_Филиал_1" xfId="45"/>
    <cellStyle name="_БП ННЭ (с облиг.)" xfId="46"/>
    <cellStyle name="_БП ННЭ (с облиг.)_прил.7а" xfId="47"/>
    <cellStyle name="_БП ННЭ (с облиг.)_прил.7а_1" xfId="48"/>
    <cellStyle name="_БП ННЭ (с облиг.)_приложение 1.4" xfId="49"/>
    <cellStyle name="_БП ННЭ (с облиг.)_Филиал" xfId="50"/>
    <cellStyle name="_БП ННЭ (с облиг.)_Филиал_1" xfId="51"/>
    <cellStyle name="_график c мощностями по Соглашению без НДС Ульянычев версия на 02 03 07" xfId="52"/>
    <cellStyle name="_график c мощностями по Соглашению без НДС Ульянычев версия на 04 03 07 " xfId="53"/>
    <cellStyle name="_График ввода 07-09" xfId="54"/>
    <cellStyle name="_график по Соглашению без НДС Ульянычев версия на 28 02 07" xfId="55"/>
    <cellStyle name="_Для Балаевой 23 05 07" xfId="56"/>
    <cellStyle name="_для ФСТ 2008 версия5" xfId="57"/>
    <cellStyle name="_Долг инв программа ( для РЭКна 2009г )" xfId="58"/>
    <cellStyle name="_Долг инв программа ( для РЭКна 2009г ) (2)" xfId="59"/>
    <cellStyle name="_Инвест программа 2009-1 (2)" xfId="60"/>
    <cellStyle name="_Инвест программа 2009-1 (3)" xfId="61"/>
    <cellStyle name="_Инвестиции (лизинг) для БП 2007" xfId="62"/>
    <cellStyle name="_Инвестиции (лизинг) для БП 2007_прил.7а" xfId="63"/>
    <cellStyle name="_Инвестиции (лизинг) для БП 2007_прил.7а_1" xfId="64"/>
    <cellStyle name="_Инвестиции (лизинг) для БП 2007_приложение 1.4" xfId="65"/>
    <cellStyle name="_Инвестиции (лизинг) для БП 2007_Филиал" xfId="66"/>
    <cellStyle name="_ИПР_ 2005" xfId="67"/>
    <cellStyle name="_ИПР_ 2005_прил.7а" xfId="68"/>
    <cellStyle name="_ИПР_ 2005_прил.7а_1" xfId="69"/>
    <cellStyle name="_ИПР_ 2005_приложение 1.4" xfId="70"/>
    <cellStyle name="_ИПР_ 2005_Филиал" xfId="71"/>
    <cellStyle name="_ИПР_свод" xfId="72"/>
    <cellStyle name="_ИПР_свод_1.4" xfId="73"/>
    <cellStyle name="_ИПР_свод_прил.7а" xfId="74"/>
    <cellStyle name="_ИПР_свод_прил.7а_1" xfId="75"/>
    <cellStyle name="_ИПР_свод_Филиал" xfId="76"/>
    <cellStyle name="_Книга1" xfId="77"/>
    <cellStyle name="_Книга1_прил.7а" xfId="78"/>
    <cellStyle name="_Книга1_прил.7а_1" xfId="79"/>
    <cellStyle name="_Книга1_приложение 1.4" xfId="80"/>
    <cellStyle name="_Книга1_Филиал" xfId="81"/>
    <cellStyle name="_Книга1_Филиал_1" xfId="82"/>
    <cellStyle name="_Книга3" xfId="83"/>
    <cellStyle name="_Копия Приложение 3 1 - Перегруппировка ИПР 2009 - 2011 (2)" xfId="84"/>
    <cellStyle name="_Копия Приложение 3 1 - Перегруппировка ИПР 2009 - 2011 (2)_прил.7а" xfId="85"/>
    <cellStyle name="_Копия Приложение 3 1 - Перегруппировка ИПР 2009 - 2011 (2)_прил.7а_1" xfId="86"/>
    <cellStyle name="_Копия Приложение 3 1 - Перегруппировка ИПР 2009 - 2011 (2)_приложение 1.4" xfId="87"/>
    <cellStyle name="_Копия Приложение 3 1 - Перегруппировка ИПР 2009 - 2011 (2)_Филиал" xfId="88"/>
    <cellStyle name="_Копия Приложения 4 1  к ИПР 3400 23 04 (2)" xfId="89"/>
    <cellStyle name="_Копия Приложения 4 1  к ИПР 3400 23 04 (2)_1.4" xfId="90"/>
    <cellStyle name="_Копия Приложения 4 1  к ИПР 3400 23 04 (2)_прил.7а" xfId="91"/>
    <cellStyle name="_Копия Приложения 4 1  к ИПР 3400 23 04 (2)_прил.7а_1" xfId="92"/>
    <cellStyle name="_Копия Приложения 4 1  к ИПР 3400 23 04 (2)_Филиал" xfId="93"/>
    <cellStyle name="_Коррект. Долг инв программа ( прибыль РЭК)" xfId="94"/>
    <cellStyle name="_КОРРЕКТИРОВКА СОГЛАШЕНИЯ 23.05.07" xfId="95"/>
    <cellStyle name="_Мариэнерго" xfId="96"/>
    <cellStyle name="_Незавершённое строительство" xfId="97"/>
    <cellStyle name="_Незавершённое строительство_прил.7а" xfId="98"/>
    <cellStyle name="_Незавершённое строительство_прил.7а_1" xfId="99"/>
    <cellStyle name="_Незавершённое строительство_приложение 1.4" xfId="100"/>
    <cellStyle name="_Незавершённое строительство_Филиал" xfId="101"/>
    <cellStyle name="_Нижновэнерго" xfId="102"/>
    <cellStyle name="_Нижновэнерго прил.24" xfId="103"/>
    <cellStyle name="_Нижновэнерго прил.24_прил.7а" xfId="104"/>
    <cellStyle name="_Нижновэнерго прил.24_прил.7а_1" xfId="105"/>
    <cellStyle name="_Нижновэнерго прил.24_приложение 1.4" xfId="106"/>
    <cellStyle name="_Нижновэнерго прил.24_Филиал" xfId="107"/>
    <cellStyle name="_Нижновэнерго_прил.7а" xfId="108"/>
    <cellStyle name="_Нижновэнерго_прил.7а_1" xfId="109"/>
    <cellStyle name="_Нижновэнерго_приложение 1.4" xfId="110"/>
    <cellStyle name="_Нижновэнерго_Филиал" xfId="111"/>
    <cellStyle name="_Нижновэнерго24" xfId="112"/>
    <cellStyle name="_Нижновэнерго24_прил.7а" xfId="113"/>
    <cellStyle name="_Нижновэнерго24_прил.7а_1" xfId="114"/>
    <cellStyle name="_Нижновэнерго24_приложение 1.4" xfId="115"/>
    <cellStyle name="_Нижновэнерго24_Филиал" xfId="116"/>
    <cellStyle name="_опл.и выполн.янв. -нояб + декаб.оператив" xfId="117"/>
    <cellStyle name="_опл.и выполн.янв. -нояб + декаб.оператив_прил.7а" xfId="118"/>
    <cellStyle name="_опл.и выполн.янв. -нояб + декаб.оператив_прил.7а_1" xfId="119"/>
    <cellStyle name="_опл.и выполн.янв. -нояб + декаб.оператив_приложение 1.4" xfId="120"/>
    <cellStyle name="_опл.и выполн.янв. -нояб + декаб.оператив_Филиал" xfId="121"/>
    <cellStyle name="_опл.и выполн.янв. -нояб + декаб.оператив_Филиал_1" xfId="122"/>
    <cellStyle name="_отдано в РЭК сводный план ИП 2007 300606" xfId="123"/>
    <cellStyle name="_Отражение источников" xfId="124"/>
    <cellStyle name="_Отражение источников_прил.7а" xfId="125"/>
    <cellStyle name="_Отражение источников_прил.7а_1" xfId="126"/>
    <cellStyle name="_Отражение источников_приложение 1.4" xfId="127"/>
    <cellStyle name="_Отражение источников_Филиал" xfId="128"/>
    <cellStyle name="_Отчёт за 3 квартал 2005_челяб" xfId="129"/>
    <cellStyle name="_Отчёт за 3 квартал 2005_челяб_прил.7а" xfId="130"/>
    <cellStyle name="_Отчёт за 3 квартал 2005_челяб_прил.7а_1" xfId="131"/>
    <cellStyle name="_Отчёт за 3 квартал 2005_челяб_приложение 1.4" xfId="132"/>
    <cellStyle name="_Отчёт за 3 квартал 2005_челяб_Филиал" xfId="133"/>
    <cellStyle name="_Отчет за IIIкв.2005г. ОАО Мариэнерго (печать) в МРСК" xfId="134"/>
    <cellStyle name="_Отчет за IIIкв.2005г. ОАО Мариэнерго (печать) в МРСК_прил.7а" xfId="135"/>
    <cellStyle name="_Отчет за IIIкв.2005г. ОАО Мариэнерго (печать) в МРСК_прил.7а_1" xfId="136"/>
    <cellStyle name="_Отчет за IIIкв.2005г. ОАО Мариэнерго (печать) в МРСК_приложение 1.4" xfId="137"/>
    <cellStyle name="_Отчет за IIIкв.2005г. ОАО Мариэнерго (печать) в МРСК_Филиал" xfId="138"/>
    <cellStyle name="_отчёт ИПР_3кв_мари" xfId="139"/>
    <cellStyle name="_отчёт ИПР_3кв_мари_прил.7а" xfId="140"/>
    <cellStyle name="_отчёт ИПР_3кв_мари_прил.7а_1" xfId="141"/>
    <cellStyle name="_отчёт ИПР_3кв_мари_приложение 1.4" xfId="142"/>
    <cellStyle name="_отчёт ИПР_3кв_мари_Филиал" xfId="143"/>
    <cellStyle name="_Перечень по ТП" xfId="144"/>
    <cellStyle name="_Перечень по ТП на 2009 год _4 от 11 01 09 (2)" xfId="145"/>
    <cellStyle name="_Перечень по ТП_дополненный (2)" xfId="146"/>
    <cellStyle name="_Перечень по ТП_прил.7а" xfId="147"/>
    <cellStyle name="_Перечень по ТП_прил.7а_1" xfId="148"/>
    <cellStyle name="_Перечень по ТП_Филиал" xfId="149"/>
    <cellStyle name="_Прил4-1_ФинПл5л_06.08.10" xfId="150"/>
    <cellStyle name="_Прил4-1_ФинПл5л_06.08.10_1.4" xfId="151"/>
    <cellStyle name="_Прил4-1_ФинПл5л_06.08.10_прил.7а" xfId="152"/>
    <cellStyle name="_Прил4-1_ФинПл5л_06.08.10_прил.7а_1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1.4" xfId="165"/>
    <cellStyle name="_Приложение 4_ФП _новый_прил.7а" xfId="166"/>
    <cellStyle name="_Приложение 4_ФП _новый_прил.7а_1" xfId="167"/>
    <cellStyle name="_Приложение 4_ФП _новый_Филиал" xfId="168"/>
    <cellStyle name="_Приложения 4_1 5 (2010)" xfId="169"/>
    <cellStyle name="_Приложения 4_1 5 (2010)_1.4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1.4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ПРАВКА_анализ испол ИПР в 2006 г" xfId="188"/>
    <cellStyle name="_СПРАВКА_анализ испол ИПР в 2006 г_прил.7а" xfId="189"/>
    <cellStyle name="_СПРАВКА_анализ испол ИПР в 2006 г_прил.7а_1" xfId="190"/>
    <cellStyle name="_СПРАВКА_анализ испол ИПР в 2006 г_приложение 1.4" xfId="191"/>
    <cellStyle name="_СПРАВКА_анализ испол ИПР в 2006 г_Филиал" xfId="192"/>
    <cellStyle name="_Удмуртэнерго" xfId="193"/>
    <cellStyle name="_Филиал" xfId="194"/>
    <cellStyle name="_Филиал_прил.7а" xfId="195"/>
    <cellStyle name="_Филиал_прил.7а_1" xfId="196"/>
    <cellStyle name="_Филиал_Филиал" xfId="197"/>
    <cellStyle name="_Формат Инвестиционной программы на 2009г( сети )." xfId="198"/>
    <cellStyle name="_Формат Инвестиционной программы на 2009г( сети )._прил.7а" xfId="199"/>
    <cellStyle name="_Формат Инвестиционной программы на 2009г( сети )._прил.7а_1" xfId="200"/>
    <cellStyle name="_Формат Инвестиционной программы на 2009г( сети )._приложение 1.4" xfId="201"/>
    <cellStyle name="_Формат Инвестиционной программы на 2009г( сети )._Филиал" xfId="202"/>
    <cellStyle name="_Формат Инвестиционной программы на 2009г.исправл" xfId="203"/>
    <cellStyle name="_Формат Инвестиционной программы на 2009г.исправл_прил.7а" xfId="204"/>
    <cellStyle name="_Формат Инвестиционной программы на 2009г.исправл_прил.7а_1" xfId="205"/>
    <cellStyle name="_Формат Инвестиционной программы на 2009г.исправл_приложение 1.4" xfId="206"/>
    <cellStyle name="_Формат Инвестиционной программы на 2009г.исправл_Филиал" xfId="207"/>
    <cellStyle name="”€ќђќ‘ћ‚›‰" xfId="209"/>
    <cellStyle name="”€љ‘€ђћ‚ђќќ›‰" xfId="210"/>
    <cellStyle name="”ќђќ‘ћ‚›‰" xfId="211"/>
    <cellStyle name="”љ‘ђћ‚ђќќ›‰" xfId="212"/>
    <cellStyle name="„…ќ…†ќ›‰" xfId="213"/>
    <cellStyle name="€’ћѓћ‚›‰" xfId="216"/>
    <cellStyle name="‡ђѓћ‹ћ‚ћљ1" xfId="214"/>
    <cellStyle name="‡ђѓћ‹ћ‚ћљ2" xfId="215"/>
    <cellStyle name="’ћѓћ‚›‰" xfId="208"/>
    <cellStyle name="20% - Accent1" xfId="217"/>
    <cellStyle name="20% - Accent2" xfId="218"/>
    <cellStyle name="20% - Accent3" xfId="219"/>
    <cellStyle name="20% - Accent4" xfId="220"/>
    <cellStyle name="20% - Accent5" xfId="221"/>
    <cellStyle name="20% - Accent6" xfId="222"/>
    <cellStyle name="20% - Акцент1 2" xfId="319"/>
    <cellStyle name="20% - Акцент2 2" xfId="320"/>
    <cellStyle name="20% - Акцент3 2" xfId="321"/>
    <cellStyle name="20% - Акцент4 2" xfId="322"/>
    <cellStyle name="20% - Акцент5 2" xfId="323"/>
    <cellStyle name="20% - Акцент6 2" xfId="324"/>
    <cellStyle name="40% - Accent1" xfId="223"/>
    <cellStyle name="40% - Accent2" xfId="224"/>
    <cellStyle name="40% - Accent3" xfId="225"/>
    <cellStyle name="40% - Accent4" xfId="226"/>
    <cellStyle name="40% - Accent5" xfId="227"/>
    <cellStyle name="40% - Accent6" xfId="228"/>
    <cellStyle name="40% - Акцент1 2" xfId="325"/>
    <cellStyle name="40% - Акцент2 2" xfId="326"/>
    <cellStyle name="40% - Акцент3 2" xfId="327"/>
    <cellStyle name="40% - Акцент4 2" xfId="328"/>
    <cellStyle name="40% - Акцент5 2" xfId="329"/>
    <cellStyle name="40% - Акцент6 2" xfId="330"/>
    <cellStyle name="60% - Accent1" xfId="229"/>
    <cellStyle name="60% - Accent2" xfId="230"/>
    <cellStyle name="60% - Accent3" xfId="231"/>
    <cellStyle name="60% - Accent4" xfId="232"/>
    <cellStyle name="60% - Accent5" xfId="233"/>
    <cellStyle name="60% - Accent6" xfId="234"/>
    <cellStyle name="60% - Акцент1 2" xfId="331"/>
    <cellStyle name="60% - Акцент2 2" xfId="332"/>
    <cellStyle name="60% - Акцент3 2" xfId="333"/>
    <cellStyle name="60% - Акцент4 2" xfId="334"/>
    <cellStyle name="60% - Акцент5 2" xfId="335"/>
    <cellStyle name="60% - Акцент6 2" xfId="336"/>
    <cellStyle name="Accent1" xfId="235"/>
    <cellStyle name="Accent1 - 20%" xfId="236"/>
    <cellStyle name="Accent1 - 40%" xfId="237"/>
    <cellStyle name="Accent1 - 60%" xfId="238"/>
    <cellStyle name="Accent1_Приложение 1.4" xfId="239"/>
    <cellStyle name="Accent2" xfId="240"/>
    <cellStyle name="Accent2 - 20%" xfId="241"/>
    <cellStyle name="Accent2 - 40%" xfId="242"/>
    <cellStyle name="Accent2 - 60%" xfId="243"/>
    <cellStyle name="Accent2_Приложение 1.4" xfId="244"/>
    <cellStyle name="Accent3" xfId="245"/>
    <cellStyle name="Accent3 - 20%" xfId="246"/>
    <cellStyle name="Accent3 - 40%" xfId="247"/>
    <cellStyle name="Accent3 - 60%" xfId="248"/>
    <cellStyle name="Accent3_Приложение 1.4" xfId="249"/>
    <cellStyle name="Accent4" xfId="250"/>
    <cellStyle name="Accent4 - 20%" xfId="251"/>
    <cellStyle name="Accent4 - 40%" xfId="252"/>
    <cellStyle name="Accent4 - 60%" xfId="253"/>
    <cellStyle name="Accent4_Приложение 1.4" xfId="254"/>
    <cellStyle name="Accent5" xfId="255"/>
    <cellStyle name="Accent5 - 20%" xfId="256"/>
    <cellStyle name="Accent5 - 40%" xfId="257"/>
    <cellStyle name="Accent5 - 60%" xfId="258"/>
    <cellStyle name="Accent5_Приложение 1.4" xfId="259"/>
    <cellStyle name="Accent6" xfId="260"/>
    <cellStyle name="Accent6 - 20%" xfId="261"/>
    <cellStyle name="Accent6 - 40%" xfId="262"/>
    <cellStyle name="Accent6 - 60%" xfId="263"/>
    <cellStyle name="Accent6_Приложение 1.4" xfId="264"/>
    <cellStyle name="Bad" xfId="265"/>
    <cellStyle name="Calculation" xfId="266"/>
    <cellStyle name="Check Cell" xfId="267"/>
    <cellStyle name="Comma [0]_irl tel sep5" xfId="268"/>
    <cellStyle name="Comma_irl tel sep5" xfId="269"/>
    <cellStyle name="Currency [0]" xfId="270"/>
    <cellStyle name="Currency_irl tel sep5" xfId="271"/>
    <cellStyle name="Emphasis 1" xfId="272"/>
    <cellStyle name="Emphasis 2" xfId="273"/>
    <cellStyle name="Emphasis 3" xfId="274"/>
    <cellStyle name="Excel Built-in Normal" xfId="1"/>
    <cellStyle name="Explanatory Text" xfId="275"/>
    <cellStyle name="Good" xfId="276"/>
    <cellStyle name="Heading 1" xfId="277"/>
    <cellStyle name="Heading 2" xfId="278"/>
    <cellStyle name="Heading 3" xfId="279"/>
    <cellStyle name="Heading 4" xfId="280"/>
    <cellStyle name="Input" xfId="281"/>
    <cellStyle name="Linked Cell" xfId="282"/>
    <cellStyle name="Neutral" xfId="283"/>
    <cellStyle name="Normal_0,85 без вывода" xfId="284"/>
    <cellStyle name="Normal1" xfId="285"/>
    <cellStyle name="normбlnм_laroux" xfId="286"/>
    <cellStyle name="Note" xfId="287"/>
    <cellStyle name="Output" xfId="288"/>
    <cellStyle name="Price_Body" xfId="289"/>
    <cellStyle name="Rubles" xfId="290"/>
    <cellStyle name="Sheet Title" xfId="291"/>
    <cellStyle name="Title" xfId="292"/>
    <cellStyle name="Total" xfId="293"/>
    <cellStyle name="Warning Text" xfId="294"/>
    <cellStyle name="Акцент1 2" xfId="337"/>
    <cellStyle name="Акцент2 2" xfId="338"/>
    <cellStyle name="Акцент3 2" xfId="339"/>
    <cellStyle name="Акцент4 2" xfId="340"/>
    <cellStyle name="Акцент5 2" xfId="341"/>
    <cellStyle name="Акцент6 2" xfId="342"/>
    <cellStyle name="Беззащитный" xfId="295"/>
    <cellStyle name="Ввод  2" xfId="343"/>
    <cellStyle name="Вывод 2" xfId="344"/>
    <cellStyle name="Вычисление 2" xfId="345"/>
    <cellStyle name="Дата" xfId="296"/>
    <cellStyle name="Денежный 2" xfId="361"/>
    <cellStyle name="Желтая рамка" xfId="365"/>
    <cellStyle name="Заголовок" xfId="297"/>
    <cellStyle name="Заголовок 1 2" xfId="346"/>
    <cellStyle name="Заголовок 2 2" xfId="347"/>
    <cellStyle name="Заголовок 3 2" xfId="348"/>
    <cellStyle name="Заголовок 4 2" xfId="349"/>
    <cellStyle name="ЗаголовокСтолбца" xfId="298"/>
    <cellStyle name="Защитный" xfId="299"/>
    <cellStyle name="Зеленая рамка" xfId="363"/>
    <cellStyle name="зеленый" xfId="366"/>
    <cellStyle name="Значение" xfId="300"/>
    <cellStyle name="Итог 2" xfId="350"/>
    <cellStyle name="Контрольная ячейка 2" xfId="351"/>
    <cellStyle name="Красная рамка" xfId="367"/>
    <cellStyle name="Красный" xfId="368"/>
    <cellStyle name="Мой заголовок" xfId="302"/>
    <cellStyle name="Мой заголовок листа" xfId="303"/>
    <cellStyle name="Мои наименования показателей" xfId="301"/>
    <cellStyle name="Название 2" xfId="352"/>
    <cellStyle name="Нейтральный 2" xfId="353"/>
    <cellStyle name="Обычный" xfId="0" builtinId="0"/>
    <cellStyle name="Обычный 10" xfId="360"/>
    <cellStyle name="Обычный 11" xfId="370"/>
    <cellStyle name="Обычный 11 2" xfId="371"/>
    <cellStyle name="Обычный 11 3" xfId="372"/>
    <cellStyle name="Обычный 12 2 4" xfId="409"/>
    <cellStyle name="Обычный 14 2 2" xfId="407"/>
    <cellStyle name="Обычный 2" xfId="2"/>
    <cellStyle name="Обычный 2 2" xfId="3"/>
    <cellStyle name="Обычный 2 2 2" xfId="362"/>
    <cellStyle name="Обычный 2_2E95BEC8" xfId="364"/>
    <cellStyle name="Обычный 3" xfId="4"/>
    <cellStyle name="Обычный 3 2" xfId="317"/>
    <cellStyle name="Обычный 3 2 2" xfId="373"/>
    <cellStyle name="Обычный 4" xfId="5"/>
    <cellStyle name="Обычный 4 2" xfId="316"/>
    <cellStyle name="Обычный 4 2 2 2" xfId="408"/>
    <cellStyle name="Обычный 4 21" xfId="374"/>
    <cellStyle name="Обычный 5" xfId="6"/>
    <cellStyle name="Обычный 5 2" xfId="11"/>
    <cellStyle name="Обычный 6" xfId="12"/>
    <cellStyle name="Обычный 6 2" xfId="375"/>
    <cellStyle name="Обычный 7" xfId="313"/>
    <cellStyle name="Обычный 8" xfId="315"/>
    <cellStyle name="Обычный 8 2" xfId="376"/>
    <cellStyle name="Обычный 9" xfId="318"/>
    <cellStyle name="Обычный 9 2" xfId="377"/>
    <cellStyle name="Обычный 9 2 2" xfId="378"/>
    <cellStyle name="Обычный 9 2 2 2" xfId="379"/>
    <cellStyle name="Обычный 9 2 2 2 2" xfId="391"/>
    <cellStyle name="Обычный 9 2 2 3" xfId="392"/>
    <cellStyle name="Обычный 9 2 3" xfId="380"/>
    <cellStyle name="Обычный 9 2 3 2" xfId="393"/>
    <cellStyle name="Обычный 9 2 4" xfId="394"/>
    <cellStyle name="Обычный 9 3" xfId="381"/>
    <cellStyle name="Обычный 9 3 2" xfId="382"/>
    <cellStyle name="Обычный 9 3 2 2" xfId="395"/>
    <cellStyle name="Обычный 9 3 3" xfId="396"/>
    <cellStyle name="Обычный 9 4" xfId="383"/>
    <cellStyle name="Обычный 9 4 2" xfId="397"/>
    <cellStyle name="Обычный 9 5" xfId="398"/>
    <cellStyle name="Обычный_Лист1" xfId="410"/>
    <cellStyle name="Плохой 2" xfId="354"/>
    <cellStyle name="Поле ввода" xfId="304"/>
    <cellStyle name="Пояснение 2" xfId="355"/>
    <cellStyle name="Примечание 2" xfId="356"/>
    <cellStyle name="Процентный 2" xfId="8"/>
    <cellStyle name="Процентный 2 2" xfId="384"/>
    <cellStyle name="Процентный 2 2 2" xfId="385"/>
    <cellStyle name="Процентный 2 2 2 2" xfId="386"/>
    <cellStyle name="Процентный 2 2 2 2 2" xfId="399"/>
    <cellStyle name="Процентный 2 2 2 3" xfId="400"/>
    <cellStyle name="Процентный 2 2 3" xfId="387"/>
    <cellStyle name="Процентный 2 2 3 2" xfId="401"/>
    <cellStyle name="Процентный 2 2 4" xfId="402"/>
    <cellStyle name="Процентный 2 3" xfId="388"/>
    <cellStyle name="Процентный 2 3 2" xfId="389"/>
    <cellStyle name="Процентный 2 3 2 2" xfId="403"/>
    <cellStyle name="Процентный 2 3 3" xfId="404"/>
    <cellStyle name="Процентный 2 4" xfId="390"/>
    <cellStyle name="Процентный 2 4 2" xfId="405"/>
    <cellStyle name="Процентный 2 5" xfId="406"/>
    <cellStyle name="Процентный 3" xfId="10"/>
    <cellStyle name="Связанная ячейка 2" xfId="357"/>
    <cellStyle name="Стиль 1" xfId="7"/>
    <cellStyle name="Стиль 1 2" xfId="305"/>
    <cellStyle name="Стиль 1 2 2" xfId="369"/>
    <cellStyle name="Стиль 1_1.2" xfId="13"/>
    <cellStyle name="Текст предупреждения 2" xfId="358"/>
    <cellStyle name="Текстовый" xfId="306"/>
    <cellStyle name="Тысячи [0]_3Com" xfId="307"/>
    <cellStyle name="Тысячи_3Com" xfId="308"/>
    <cellStyle name="Финансовый 2" xfId="9"/>
    <cellStyle name="Финансовый 3" xfId="314"/>
    <cellStyle name="Формула" xfId="309"/>
    <cellStyle name="ФормулаВБ" xfId="310"/>
    <cellStyle name="ФормулаНаКонтроль" xfId="311"/>
    <cellStyle name="Хороший 2" xfId="359"/>
    <cellStyle name="Џђћ–…ќ’ќ›‰" xfId="312"/>
  </cellStyles>
  <dxfs count="0"/>
  <tableStyles count="0" defaultTableStyle="TableStyleMedium9" defaultPivotStyle="PivotStyleLight16"/>
  <colors>
    <mruColors>
      <color rgb="FF3333FF"/>
      <color rgb="FFFFCCFF"/>
      <color rgb="FF99FF99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ALL\Documents%20and%20Settings\kolosov.denis\&#1056;&#1072;&#1073;&#1086;&#1095;&#1080;&#1081;%20&#1089;&#1090;&#1086;&#1083;\Budgeting%20TGC\Directions\&#1055;&#1088;&#1080;&#1082;&#1072;&#1079;%201\&#1056;&#1077;&#1084;&#1086;&#1085;&#1090;&#1099;%20&#1076;&#1083;&#1103;%20&#1047;&#1072;&#1079;&#1080;&#1088;&#1085;&#1086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common\&#1092;&#1080;&#1085;&#1072;&#1085;&#1089;&#1099;\&#1084;&#1086;&#1077;\DOCUME~1\TYCHKO~1.RAO\LOCALS~1\Temp\Rar$DI06.000\&#1064;&#1072;&#1073;&#1083;&#1086;&#1085;%20&#1043;&#1056;&#1069;&#105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_plan2\C\&#1056;&#1040;&#1041;&#1054;&#1058;&#1040;\&#1058;&#1072;&#1088;&#1080;&#1092;&#1099;\Tarif_304_1%20&#1054;&#1088;&#1080;&#1075;&#1080;&#1085;&#1072;&#1083;%20&#1091;&#1090;&#1086;&#1095;.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64;&#1080;&#1096;&#1082;&#1086;&#1074;/2007&#1075;/&#1048;&#1085;&#1074;.&#1087;&#1088;&#1086;&#1075;&#1088;&#1072;&#1084;&#1084;&#1072;%20&#1085;&#1072;%202008&#1075;.%20&#1086;&#1090;&#1087;&#1088;/&#1054;&#1073;&#1098;&#1077;&#1084;&#1099;%20&#1088;&#1072;&#1073;&#1086;&#1090;%20&#1087;&#1086;%20&#1080;&#1085;&#1074;.&#1087;&#1088;&#1086;&#1075;&#1088;.&#1085;&#1072;%202008&#1075;%20&#1086;&#1090;%2008.02.08&#1075;.(&#1087;&#1077;&#1095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6;&#1072;&#1073;&#1086;&#1095;&#1080;&#1081;%20&#1089;&#1090;&#1086;&#1083;/&#1090;&#1086;&#1087;&#1083;&#1080;&#1074;&#1086;%20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40;&#1085;&#1072;&#1083;&#1080;&#1079;%20&#1041;&#1055;%202000&#1075;\1%20&#1082;&#1074;&#1072;&#1088;&#1090;&#1072;&#1083;\&#1073;&#1102;&#1076;&#1078;&#1077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oksbya/Local%20Settings/Temporary%20Internet%20Files/OLK1/&#1054;&#1089;&#1085;&#1086;&#1074;&#1085;.&#1086;&#1090;&#1095;&#1077;&#1090;%20&#1079;&#1072;%20&#1089;&#1077;&#1085;&#1090;&#1103;&#1073;&#1088;&#1100;%20&#1084;&#1077;&#1089;&#1103;&#1094;/B-PL/NBPL/_F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40;&#1085;&#1072;&#1083;&#1080;&#1079;%20&#1060;&#1044;/&#1040;&#1085;&#1072;&#1083;&#1080;&#1079;%20&#1060;&#1057;%20&#1079;&#1072;%201%20&#1087;&#1086;&#1083;&#1091;&#1075;&#1086;&#1076;&#1080;&#1077;%202003/&#1056;&#1077;&#1081;&#1090;&#1080;&#1085;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&#1052;&#1086;&#1080;%20&#1076;&#1086;&#1082;&#1091;&#1084;&#1077;&#1085;&#1090;&#1099;/&#1057;&#1059;&#1057;&#1040;&#1056;&#1054;&#1042;/&#1054;&#1090;&#1095;&#1105;&#1090;%202003/&#1084;&#1072;&#1088;&#1090;%202003/&#1057;&#1042;&#1054;&#1044;&#1053;&#1067;&#1049;%20&#1086;&#1090;&#1095;&#1105;&#1090;%20&#1079;&#1072;%20&#1103;&#1085;&#1074;&#1072;&#1088;&#1100;-&#1084;&#1072;&#1088;&#1090;%202003%20&#1075;&#1086;&#1076;(&#1095;&#1077;&#1088;&#1085;&#1086;&#1074;&#1080;&#1082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Rar$DI00.969/&#1054;&#1073;&#1097;&#1080;&#1077;%20&#1076;&#1086;&#1082;&#1091;&#1084;&#1077;&#1085;&#1090;&#1099;/&#1048;&#1055;&#1056;%202009%20&#1050;&#1086;&#1088;&#1088;%20(2)/&#1042;&#1069;_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В (2)"/>
      <sheetName val="FES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Лист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Скидки для перепродавцов"/>
      <sheetName val="Баланс"/>
      <sheetName val="Потери"/>
      <sheetName val="Баланс ЭЭ"/>
      <sheetName val="Потребление ЭЭ по напряжениям"/>
      <sheetName val="Расход ТЭ"/>
      <sheetName val="Структура НВВ Пр-во ЭЭ"/>
      <sheetName val="Структура НВВ Передача ЭЭ"/>
      <sheetName val="Структура НВВ Пр-во ТЭ"/>
      <sheetName val="Структура НВВ Передача ТЭ"/>
      <sheetName val="Одностав. тариф продажи ЭЭ"/>
      <sheetName val="Одностав. тариф продажи ТЭ"/>
      <sheetName val="Средн.отпуск.тариф по потребит."/>
      <sheetName val="Структура товарной продукции"/>
      <sheetName val="Состав одност.тарифа продажи ТЭ"/>
      <sheetName val="Данные диаграмм"/>
      <sheetName val="Некоммерческий отпус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"/>
      <sheetName val="прил.1 (2)"/>
      <sheetName val="ИПР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лв. Центр. кот. (223 РЭК)"/>
      <sheetName val="Лист"/>
      <sheetName val="навигация"/>
      <sheetName val="Производство электроэнергии"/>
      <sheetName val="Т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8.1"/>
      <sheetName val="2.8.1 1кв"/>
      <sheetName val="2.8.1 2кв"/>
      <sheetName val="2.8.1 3кв "/>
      <sheetName val="2.8.1 4кв"/>
      <sheetName val="Расчет потоков без учета и.с."/>
      <sheetName val="Лист13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F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ист"/>
      <sheetName val="Содержание отчёта"/>
      <sheetName val="Содержание отчёта (2)"/>
      <sheetName val="По предприятиям (выполнение)"/>
      <sheetName val="По предприятиям (освоение)"/>
      <sheetName val="Сводные показатели (печать)"/>
      <sheetName val="Отчёт (печать)"/>
      <sheetName val="Отчёт в ценах 1991г"/>
      <sheetName val="Отчёт в ценах 1991г (печать)"/>
      <sheetName val="Для Виноградовой С.А."/>
      <sheetName val="Расшифр. оборуд. не треб. монт."/>
      <sheetName val="Расшифр. оборуд. (печать)"/>
      <sheetName val="Расшифр. оборуд. (факт)"/>
      <sheetName val="Операт. информ."/>
      <sheetName val="Справка для Клименко"/>
      <sheetName val="Накопительная (итоги)"/>
      <sheetName val="Накопительная (анализ)"/>
      <sheetName val="Справка для бухгалтерии"/>
      <sheetName val="Незав. объекты (обороты ОКС)"/>
      <sheetName val="Незав. объекты (итоги)"/>
      <sheetName val="Незав. объекты"/>
      <sheetName val="Спр-ка для бух (по данным О (2)"/>
      <sheetName val="Спр-ка для бух (по данным ОКСа)"/>
      <sheetName val="3"/>
      <sheetName val="3 (2002 год) (печать)"/>
      <sheetName val="4 (2002 год)"/>
      <sheetName val="4 (2002 год) (печать)"/>
      <sheetName val="3 (2)"/>
      <sheetName val="Нез. об. (сокр)"/>
      <sheetName val="Форма для Лебедевой"/>
      <sheetName val="Задолж."/>
      <sheetName val="Задолж. (печать)"/>
      <sheetName val="Задолженность (сводный)"/>
      <sheetName val="Задолженность (сводный печать)"/>
      <sheetName val="Начисл.,выполн.,финансир."/>
      <sheetName val="СПРАВКА"/>
      <sheetName val="макет01"/>
      <sheetName val="макет 02"/>
      <sheetName val="макет 03"/>
      <sheetName val="макет 04"/>
      <sheetName val="макет 06"/>
      <sheetName val="макет 07"/>
      <sheetName val="макет 08"/>
      <sheetName val="макет 09"/>
      <sheetName val="макет 10"/>
      <sheetName val="С-1Э, С-2Э"/>
      <sheetName val="Форма П-2 (краткая)"/>
      <sheetName val="По районам (к П-2 краткая)"/>
      <sheetName val="Форма П-2 (квартальная)"/>
      <sheetName val="По районам (квартальная)"/>
      <sheetName val="По районам (кварт) (печать)"/>
      <sheetName val="С-1"/>
      <sheetName val="Табл. 9"/>
      <sheetName val="Табл. 10"/>
      <sheetName val="Табл. 10а"/>
      <sheetName val="Поимённый перечень объектов"/>
      <sheetName val="Табл. 11"/>
      <sheetName val="Табл. 12"/>
      <sheetName val="Табл. 13"/>
      <sheetName val="Прилож. 11"/>
      <sheetName val="Табл. 16"/>
      <sheetName val="Табл. 17"/>
      <sheetName val="Доп. форма по незавершёнке"/>
      <sheetName val="Расшифровка незавершёнки (08)"/>
      <sheetName val="Счёт 07"/>
      <sheetName val="Форма ИАП (годовая)"/>
      <sheetName val="Респ. прогр. (Морки)"/>
      <sheetName val="Респ. прогр. (Морки) (печать)"/>
      <sheetName val="3 (2002 год)"/>
      <sheetName val="Макет 52203 (табл. 3) бухг."/>
      <sheetName val="Сравнительная"/>
      <sheetName val="Сравнительная (2)"/>
      <sheetName val="Прилож. 4 ( бухг)"/>
      <sheetName val="Макет 52204 (табл. 4) бухг."/>
      <sheetName val="Отчёт"/>
      <sheetName val="И-41"/>
      <sheetName val="И-42"/>
      <sheetName val="А-1"/>
      <sheetName val="А-2"/>
      <sheetName val="Табл. 15 (биз)"/>
      <sheetName val="Табл. 16 (биз)"/>
      <sheetName val="Табл. 17 (биз)"/>
      <sheetName val="И-40"/>
      <sheetName val="Табл. И-40М"/>
      <sheetName val="Регион прогр "/>
      <sheetName val="Регион прогр  (печать)"/>
      <sheetName val="#ССЫЛКА"/>
      <sheetName val="ИПР"/>
      <sheetName val="Рейтин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"/>
      <sheetName val="Перегруппировка"/>
      <sheetName val="Незавершённое строительство"/>
      <sheetName val="Основные фонды"/>
      <sheetName val="ИПР"/>
      <sheetName val="ИПР_об"/>
      <sheetName val="ИПР_свод"/>
      <sheetName val="Некоммерческий отпуск"/>
      <sheetName val="Заголовок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zoomScale="90" zoomScaleNormal="80" zoomScaleSheetLayoutView="90" workbookViewId="0">
      <selection activeCell="B17" sqref="B17"/>
    </sheetView>
  </sheetViews>
  <sheetFormatPr defaultRowHeight="15.75"/>
  <cols>
    <col min="1" max="1" width="9.140625" style="53"/>
    <col min="2" max="2" width="39.85546875" style="53" customWidth="1"/>
    <col min="3" max="3" width="13" style="53" customWidth="1"/>
    <col min="4" max="12" width="11.7109375" style="53" customWidth="1"/>
    <col min="13" max="13" width="24.28515625" style="53" customWidth="1"/>
    <col min="14" max="14" width="9.5703125" style="53" bestFit="1" customWidth="1"/>
    <col min="15" max="15" width="13.140625" style="53" bestFit="1" customWidth="1"/>
    <col min="16" max="257" width="9.140625" style="53"/>
    <col min="258" max="258" width="39.85546875" style="53" customWidth="1"/>
    <col min="259" max="259" width="10.5703125" style="53" bestFit="1" customWidth="1"/>
    <col min="260" max="260" width="12" style="53" bestFit="1" customWidth="1"/>
    <col min="261" max="261" width="7" style="53" bestFit="1" customWidth="1"/>
    <col min="262" max="262" width="7.28515625" style="53" bestFit="1" customWidth="1"/>
    <col min="263" max="263" width="7" style="53" bestFit="1" customWidth="1"/>
    <col min="264" max="264" width="7.28515625" style="53" bestFit="1" customWidth="1"/>
    <col min="265" max="265" width="7" style="53" bestFit="1" customWidth="1"/>
    <col min="266" max="266" width="7.28515625" style="53" bestFit="1" customWidth="1"/>
    <col min="267" max="267" width="7" style="53" bestFit="1" customWidth="1"/>
    <col min="268" max="268" width="7.28515625" style="53" bestFit="1" customWidth="1"/>
    <col min="269" max="269" width="45.28515625" style="53" customWidth="1"/>
    <col min="270" max="513" width="9.140625" style="53"/>
    <col min="514" max="514" width="39.85546875" style="53" customWidth="1"/>
    <col min="515" max="515" width="10.5703125" style="53" bestFit="1" customWidth="1"/>
    <col min="516" max="516" width="12" style="53" bestFit="1" customWidth="1"/>
    <col min="517" max="517" width="7" style="53" bestFit="1" customWidth="1"/>
    <col min="518" max="518" width="7.28515625" style="53" bestFit="1" customWidth="1"/>
    <col min="519" max="519" width="7" style="53" bestFit="1" customWidth="1"/>
    <col min="520" max="520" width="7.28515625" style="53" bestFit="1" customWidth="1"/>
    <col min="521" max="521" width="7" style="53" bestFit="1" customWidth="1"/>
    <col min="522" max="522" width="7.28515625" style="53" bestFit="1" customWidth="1"/>
    <col min="523" max="523" width="7" style="53" bestFit="1" customWidth="1"/>
    <col min="524" max="524" width="7.28515625" style="53" bestFit="1" customWidth="1"/>
    <col min="525" max="525" width="45.28515625" style="53" customWidth="1"/>
    <col min="526" max="769" width="9.140625" style="53"/>
    <col min="770" max="770" width="39.85546875" style="53" customWidth="1"/>
    <col min="771" max="771" width="10.5703125" style="53" bestFit="1" customWidth="1"/>
    <col min="772" max="772" width="12" style="53" bestFit="1" customWidth="1"/>
    <col min="773" max="773" width="7" style="53" bestFit="1" customWidth="1"/>
    <col min="774" max="774" width="7.28515625" style="53" bestFit="1" customWidth="1"/>
    <col min="775" max="775" width="7" style="53" bestFit="1" customWidth="1"/>
    <col min="776" max="776" width="7.28515625" style="53" bestFit="1" customWidth="1"/>
    <col min="777" max="777" width="7" style="53" bestFit="1" customWidth="1"/>
    <col min="778" max="778" width="7.28515625" style="53" bestFit="1" customWidth="1"/>
    <col min="779" max="779" width="7" style="53" bestFit="1" customWidth="1"/>
    <col min="780" max="780" width="7.28515625" style="53" bestFit="1" customWidth="1"/>
    <col min="781" max="781" width="45.28515625" style="53" customWidth="1"/>
    <col min="782" max="1025" width="9.140625" style="53"/>
    <col min="1026" max="1026" width="39.85546875" style="53" customWidth="1"/>
    <col min="1027" max="1027" width="10.5703125" style="53" bestFit="1" customWidth="1"/>
    <col min="1028" max="1028" width="12" style="53" bestFit="1" customWidth="1"/>
    <col min="1029" max="1029" width="7" style="53" bestFit="1" customWidth="1"/>
    <col min="1030" max="1030" width="7.28515625" style="53" bestFit="1" customWidth="1"/>
    <col min="1031" max="1031" width="7" style="53" bestFit="1" customWidth="1"/>
    <col min="1032" max="1032" width="7.28515625" style="53" bestFit="1" customWidth="1"/>
    <col min="1033" max="1033" width="7" style="53" bestFit="1" customWidth="1"/>
    <col min="1034" max="1034" width="7.28515625" style="53" bestFit="1" customWidth="1"/>
    <col min="1035" max="1035" width="7" style="53" bestFit="1" customWidth="1"/>
    <col min="1036" max="1036" width="7.28515625" style="53" bestFit="1" customWidth="1"/>
    <col min="1037" max="1037" width="45.28515625" style="53" customWidth="1"/>
    <col min="1038" max="1281" width="9.140625" style="53"/>
    <col min="1282" max="1282" width="39.85546875" style="53" customWidth="1"/>
    <col min="1283" max="1283" width="10.5703125" style="53" bestFit="1" customWidth="1"/>
    <col min="1284" max="1284" width="12" style="53" bestFit="1" customWidth="1"/>
    <col min="1285" max="1285" width="7" style="53" bestFit="1" customWidth="1"/>
    <col min="1286" max="1286" width="7.28515625" style="53" bestFit="1" customWidth="1"/>
    <col min="1287" max="1287" width="7" style="53" bestFit="1" customWidth="1"/>
    <col min="1288" max="1288" width="7.28515625" style="53" bestFit="1" customWidth="1"/>
    <col min="1289" max="1289" width="7" style="53" bestFit="1" customWidth="1"/>
    <col min="1290" max="1290" width="7.28515625" style="53" bestFit="1" customWidth="1"/>
    <col min="1291" max="1291" width="7" style="53" bestFit="1" customWidth="1"/>
    <col min="1292" max="1292" width="7.28515625" style="53" bestFit="1" customWidth="1"/>
    <col min="1293" max="1293" width="45.28515625" style="53" customWidth="1"/>
    <col min="1294" max="1537" width="9.140625" style="53"/>
    <col min="1538" max="1538" width="39.85546875" style="53" customWidth="1"/>
    <col min="1539" max="1539" width="10.5703125" style="53" bestFit="1" customWidth="1"/>
    <col min="1540" max="1540" width="12" style="53" bestFit="1" customWidth="1"/>
    <col min="1541" max="1541" width="7" style="53" bestFit="1" customWidth="1"/>
    <col min="1542" max="1542" width="7.28515625" style="53" bestFit="1" customWidth="1"/>
    <col min="1543" max="1543" width="7" style="53" bestFit="1" customWidth="1"/>
    <col min="1544" max="1544" width="7.28515625" style="53" bestFit="1" customWidth="1"/>
    <col min="1545" max="1545" width="7" style="53" bestFit="1" customWidth="1"/>
    <col min="1546" max="1546" width="7.28515625" style="53" bestFit="1" customWidth="1"/>
    <col min="1547" max="1547" width="7" style="53" bestFit="1" customWidth="1"/>
    <col min="1548" max="1548" width="7.28515625" style="53" bestFit="1" customWidth="1"/>
    <col min="1549" max="1549" width="45.28515625" style="53" customWidth="1"/>
    <col min="1550" max="1793" width="9.140625" style="53"/>
    <col min="1794" max="1794" width="39.85546875" style="53" customWidth="1"/>
    <col min="1795" max="1795" width="10.5703125" style="53" bestFit="1" customWidth="1"/>
    <col min="1796" max="1796" width="12" style="53" bestFit="1" customWidth="1"/>
    <col min="1797" max="1797" width="7" style="53" bestFit="1" customWidth="1"/>
    <col min="1798" max="1798" width="7.28515625" style="53" bestFit="1" customWidth="1"/>
    <col min="1799" max="1799" width="7" style="53" bestFit="1" customWidth="1"/>
    <col min="1800" max="1800" width="7.28515625" style="53" bestFit="1" customWidth="1"/>
    <col min="1801" max="1801" width="7" style="53" bestFit="1" customWidth="1"/>
    <col min="1802" max="1802" width="7.28515625" style="53" bestFit="1" customWidth="1"/>
    <col min="1803" max="1803" width="7" style="53" bestFit="1" customWidth="1"/>
    <col min="1804" max="1804" width="7.28515625" style="53" bestFit="1" customWidth="1"/>
    <col min="1805" max="1805" width="45.28515625" style="53" customWidth="1"/>
    <col min="1806" max="2049" width="9.140625" style="53"/>
    <col min="2050" max="2050" width="39.85546875" style="53" customWidth="1"/>
    <col min="2051" max="2051" width="10.5703125" style="53" bestFit="1" customWidth="1"/>
    <col min="2052" max="2052" width="12" style="53" bestFit="1" customWidth="1"/>
    <col min="2053" max="2053" width="7" style="53" bestFit="1" customWidth="1"/>
    <col min="2054" max="2054" width="7.28515625" style="53" bestFit="1" customWidth="1"/>
    <col min="2055" max="2055" width="7" style="53" bestFit="1" customWidth="1"/>
    <col min="2056" max="2056" width="7.28515625" style="53" bestFit="1" customWidth="1"/>
    <col min="2057" max="2057" width="7" style="53" bestFit="1" customWidth="1"/>
    <col min="2058" max="2058" width="7.28515625" style="53" bestFit="1" customWidth="1"/>
    <col min="2059" max="2059" width="7" style="53" bestFit="1" customWidth="1"/>
    <col min="2060" max="2060" width="7.28515625" style="53" bestFit="1" customWidth="1"/>
    <col min="2061" max="2061" width="45.28515625" style="53" customWidth="1"/>
    <col min="2062" max="2305" width="9.140625" style="53"/>
    <col min="2306" max="2306" width="39.85546875" style="53" customWidth="1"/>
    <col min="2307" max="2307" width="10.5703125" style="53" bestFit="1" customWidth="1"/>
    <col min="2308" max="2308" width="12" style="53" bestFit="1" customWidth="1"/>
    <col min="2309" max="2309" width="7" style="53" bestFit="1" customWidth="1"/>
    <col min="2310" max="2310" width="7.28515625" style="53" bestFit="1" customWidth="1"/>
    <col min="2311" max="2311" width="7" style="53" bestFit="1" customWidth="1"/>
    <col min="2312" max="2312" width="7.28515625" style="53" bestFit="1" customWidth="1"/>
    <col min="2313" max="2313" width="7" style="53" bestFit="1" customWidth="1"/>
    <col min="2314" max="2314" width="7.28515625" style="53" bestFit="1" customWidth="1"/>
    <col min="2315" max="2315" width="7" style="53" bestFit="1" customWidth="1"/>
    <col min="2316" max="2316" width="7.28515625" style="53" bestFit="1" customWidth="1"/>
    <col min="2317" max="2317" width="45.28515625" style="53" customWidth="1"/>
    <col min="2318" max="2561" width="9.140625" style="53"/>
    <col min="2562" max="2562" width="39.85546875" style="53" customWidth="1"/>
    <col min="2563" max="2563" width="10.5703125" style="53" bestFit="1" customWidth="1"/>
    <col min="2564" max="2564" width="12" style="53" bestFit="1" customWidth="1"/>
    <col min="2565" max="2565" width="7" style="53" bestFit="1" customWidth="1"/>
    <col min="2566" max="2566" width="7.28515625" style="53" bestFit="1" customWidth="1"/>
    <col min="2567" max="2567" width="7" style="53" bestFit="1" customWidth="1"/>
    <col min="2568" max="2568" width="7.28515625" style="53" bestFit="1" customWidth="1"/>
    <col min="2569" max="2569" width="7" style="53" bestFit="1" customWidth="1"/>
    <col min="2570" max="2570" width="7.28515625" style="53" bestFit="1" customWidth="1"/>
    <col min="2571" max="2571" width="7" style="53" bestFit="1" customWidth="1"/>
    <col min="2572" max="2572" width="7.28515625" style="53" bestFit="1" customWidth="1"/>
    <col min="2573" max="2573" width="45.28515625" style="53" customWidth="1"/>
    <col min="2574" max="2817" width="9.140625" style="53"/>
    <col min="2818" max="2818" width="39.85546875" style="53" customWidth="1"/>
    <col min="2819" max="2819" width="10.5703125" style="53" bestFit="1" customWidth="1"/>
    <col min="2820" max="2820" width="12" style="53" bestFit="1" customWidth="1"/>
    <col min="2821" max="2821" width="7" style="53" bestFit="1" customWidth="1"/>
    <col min="2822" max="2822" width="7.28515625" style="53" bestFit="1" customWidth="1"/>
    <col min="2823" max="2823" width="7" style="53" bestFit="1" customWidth="1"/>
    <col min="2824" max="2824" width="7.28515625" style="53" bestFit="1" customWidth="1"/>
    <col min="2825" max="2825" width="7" style="53" bestFit="1" customWidth="1"/>
    <col min="2826" max="2826" width="7.28515625" style="53" bestFit="1" customWidth="1"/>
    <col min="2827" max="2827" width="7" style="53" bestFit="1" customWidth="1"/>
    <col min="2828" max="2828" width="7.28515625" style="53" bestFit="1" customWidth="1"/>
    <col min="2829" max="2829" width="45.28515625" style="53" customWidth="1"/>
    <col min="2830" max="3073" width="9.140625" style="53"/>
    <col min="3074" max="3074" width="39.85546875" style="53" customWidth="1"/>
    <col min="3075" max="3075" width="10.5703125" style="53" bestFit="1" customWidth="1"/>
    <col min="3076" max="3076" width="12" style="53" bestFit="1" customWidth="1"/>
    <col min="3077" max="3077" width="7" style="53" bestFit="1" customWidth="1"/>
    <col min="3078" max="3078" width="7.28515625" style="53" bestFit="1" customWidth="1"/>
    <col min="3079" max="3079" width="7" style="53" bestFit="1" customWidth="1"/>
    <col min="3080" max="3080" width="7.28515625" style="53" bestFit="1" customWidth="1"/>
    <col min="3081" max="3081" width="7" style="53" bestFit="1" customWidth="1"/>
    <col min="3082" max="3082" width="7.28515625" style="53" bestFit="1" customWidth="1"/>
    <col min="3083" max="3083" width="7" style="53" bestFit="1" customWidth="1"/>
    <col min="3084" max="3084" width="7.28515625" style="53" bestFit="1" customWidth="1"/>
    <col min="3085" max="3085" width="45.28515625" style="53" customWidth="1"/>
    <col min="3086" max="3329" width="9.140625" style="53"/>
    <col min="3330" max="3330" width="39.85546875" style="53" customWidth="1"/>
    <col min="3331" max="3331" width="10.5703125" style="53" bestFit="1" customWidth="1"/>
    <col min="3332" max="3332" width="12" style="53" bestFit="1" customWidth="1"/>
    <col min="3333" max="3333" width="7" style="53" bestFit="1" customWidth="1"/>
    <col min="3334" max="3334" width="7.28515625" style="53" bestFit="1" customWidth="1"/>
    <col min="3335" max="3335" width="7" style="53" bestFit="1" customWidth="1"/>
    <col min="3336" max="3336" width="7.28515625" style="53" bestFit="1" customWidth="1"/>
    <col min="3337" max="3337" width="7" style="53" bestFit="1" customWidth="1"/>
    <col min="3338" max="3338" width="7.28515625" style="53" bestFit="1" customWidth="1"/>
    <col min="3339" max="3339" width="7" style="53" bestFit="1" customWidth="1"/>
    <col min="3340" max="3340" width="7.28515625" style="53" bestFit="1" customWidth="1"/>
    <col min="3341" max="3341" width="45.28515625" style="53" customWidth="1"/>
    <col min="3342" max="3585" width="9.140625" style="53"/>
    <col min="3586" max="3586" width="39.85546875" style="53" customWidth="1"/>
    <col min="3587" max="3587" width="10.5703125" style="53" bestFit="1" customWidth="1"/>
    <col min="3588" max="3588" width="12" style="53" bestFit="1" customWidth="1"/>
    <col min="3589" max="3589" width="7" style="53" bestFit="1" customWidth="1"/>
    <col min="3590" max="3590" width="7.28515625" style="53" bestFit="1" customWidth="1"/>
    <col min="3591" max="3591" width="7" style="53" bestFit="1" customWidth="1"/>
    <col min="3592" max="3592" width="7.28515625" style="53" bestFit="1" customWidth="1"/>
    <col min="3593" max="3593" width="7" style="53" bestFit="1" customWidth="1"/>
    <col min="3594" max="3594" width="7.28515625" style="53" bestFit="1" customWidth="1"/>
    <col min="3595" max="3595" width="7" style="53" bestFit="1" customWidth="1"/>
    <col min="3596" max="3596" width="7.28515625" style="53" bestFit="1" customWidth="1"/>
    <col min="3597" max="3597" width="45.28515625" style="53" customWidth="1"/>
    <col min="3598" max="3841" width="9.140625" style="53"/>
    <col min="3842" max="3842" width="39.85546875" style="53" customWidth="1"/>
    <col min="3843" max="3843" width="10.5703125" style="53" bestFit="1" customWidth="1"/>
    <col min="3844" max="3844" width="12" style="53" bestFit="1" customWidth="1"/>
    <col min="3845" max="3845" width="7" style="53" bestFit="1" customWidth="1"/>
    <col min="3846" max="3846" width="7.28515625" style="53" bestFit="1" customWidth="1"/>
    <col min="3847" max="3847" width="7" style="53" bestFit="1" customWidth="1"/>
    <col min="3848" max="3848" width="7.28515625" style="53" bestFit="1" customWidth="1"/>
    <col min="3849" max="3849" width="7" style="53" bestFit="1" customWidth="1"/>
    <col min="3850" max="3850" width="7.28515625" style="53" bestFit="1" customWidth="1"/>
    <col min="3851" max="3851" width="7" style="53" bestFit="1" customWidth="1"/>
    <col min="3852" max="3852" width="7.28515625" style="53" bestFit="1" customWidth="1"/>
    <col min="3853" max="3853" width="45.28515625" style="53" customWidth="1"/>
    <col min="3854" max="4097" width="9.140625" style="53"/>
    <col min="4098" max="4098" width="39.85546875" style="53" customWidth="1"/>
    <col min="4099" max="4099" width="10.5703125" style="53" bestFit="1" customWidth="1"/>
    <col min="4100" max="4100" width="12" style="53" bestFit="1" customWidth="1"/>
    <col min="4101" max="4101" width="7" style="53" bestFit="1" customWidth="1"/>
    <col min="4102" max="4102" width="7.28515625" style="53" bestFit="1" customWidth="1"/>
    <col min="4103" max="4103" width="7" style="53" bestFit="1" customWidth="1"/>
    <col min="4104" max="4104" width="7.28515625" style="53" bestFit="1" customWidth="1"/>
    <col min="4105" max="4105" width="7" style="53" bestFit="1" customWidth="1"/>
    <col min="4106" max="4106" width="7.28515625" style="53" bestFit="1" customWidth="1"/>
    <col min="4107" max="4107" width="7" style="53" bestFit="1" customWidth="1"/>
    <col min="4108" max="4108" width="7.28515625" style="53" bestFit="1" customWidth="1"/>
    <col min="4109" max="4109" width="45.28515625" style="53" customWidth="1"/>
    <col min="4110" max="4353" width="9.140625" style="53"/>
    <col min="4354" max="4354" width="39.85546875" style="53" customWidth="1"/>
    <col min="4355" max="4355" width="10.5703125" style="53" bestFit="1" customWidth="1"/>
    <col min="4356" max="4356" width="12" style="53" bestFit="1" customWidth="1"/>
    <col min="4357" max="4357" width="7" style="53" bestFit="1" customWidth="1"/>
    <col min="4358" max="4358" width="7.28515625" style="53" bestFit="1" customWidth="1"/>
    <col min="4359" max="4359" width="7" style="53" bestFit="1" customWidth="1"/>
    <col min="4360" max="4360" width="7.28515625" style="53" bestFit="1" customWidth="1"/>
    <col min="4361" max="4361" width="7" style="53" bestFit="1" customWidth="1"/>
    <col min="4362" max="4362" width="7.28515625" style="53" bestFit="1" customWidth="1"/>
    <col min="4363" max="4363" width="7" style="53" bestFit="1" customWidth="1"/>
    <col min="4364" max="4364" width="7.28515625" style="53" bestFit="1" customWidth="1"/>
    <col min="4365" max="4365" width="45.28515625" style="53" customWidth="1"/>
    <col min="4366" max="4609" width="9.140625" style="53"/>
    <col min="4610" max="4610" width="39.85546875" style="53" customWidth="1"/>
    <col min="4611" max="4611" width="10.5703125" style="53" bestFit="1" customWidth="1"/>
    <col min="4612" max="4612" width="12" style="53" bestFit="1" customWidth="1"/>
    <col min="4613" max="4613" width="7" style="53" bestFit="1" customWidth="1"/>
    <col min="4614" max="4614" width="7.28515625" style="53" bestFit="1" customWidth="1"/>
    <col min="4615" max="4615" width="7" style="53" bestFit="1" customWidth="1"/>
    <col min="4616" max="4616" width="7.28515625" style="53" bestFit="1" customWidth="1"/>
    <col min="4617" max="4617" width="7" style="53" bestFit="1" customWidth="1"/>
    <col min="4618" max="4618" width="7.28515625" style="53" bestFit="1" customWidth="1"/>
    <col min="4619" max="4619" width="7" style="53" bestFit="1" customWidth="1"/>
    <col min="4620" max="4620" width="7.28515625" style="53" bestFit="1" customWidth="1"/>
    <col min="4621" max="4621" width="45.28515625" style="53" customWidth="1"/>
    <col min="4622" max="4865" width="9.140625" style="53"/>
    <col min="4866" max="4866" width="39.85546875" style="53" customWidth="1"/>
    <col min="4867" max="4867" width="10.5703125" style="53" bestFit="1" customWidth="1"/>
    <col min="4868" max="4868" width="12" style="53" bestFit="1" customWidth="1"/>
    <col min="4869" max="4869" width="7" style="53" bestFit="1" customWidth="1"/>
    <col min="4870" max="4870" width="7.28515625" style="53" bestFit="1" customWidth="1"/>
    <col min="4871" max="4871" width="7" style="53" bestFit="1" customWidth="1"/>
    <col min="4872" max="4872" width="7.28515625" style="53" bestFit="1" customWidth="1"/>
    <col min="4873" max="4873" width="7" style="53" bestFit="1" customWidth="1"/>
    <col min="4874" max="4874" width="7.28515625" style="53" bestFit="1" customWidth="1"/>
    <col min="4875" max="4875" width="7" style="53" bestFit="1" customWidth="1"/>
    <col min="4876" max="4876" width="7.28515625" style="53" bestFit="1" customWidth="1"/>
    <col min="4877" max="4877" width="45.28515625" style="53" customWidth="1"/>
    <col min="4878" max="5121" width="9.140625" style="53"/>
    <col min="5122" max="5122" width="39.85546875" style="53" customWidth="1"/>
    <col min="5123" max="5123" width="10.5703125" style="53" bestFit="1" customWidth="1"/>
    <col min="5124" max="5124" width="12" style="53" bestFit="1" customWidth="1"/>
    <col min="5125" max="5125" width="7" style="53" bestFit="1" customWidth="1"/>
    <col min="5126" max="5126" width="7.28515625" style="53" bestFit="1" customWidth="1"/>
    <col min="5127" max="5127" width="7" style="53" bestFit="1" customWidth="1"/>
    <col min="5128" max="5128" width="7.28515625" style="53" bestFit="1" customWidth="1"/>
    <col min="5129" max="5129" width="7" style="53" bestFit="1" customWidth="1"/>
    <col min="5130" max="5130" width="7.28515625" style="53" bestFit="1" customWidth="1"/>
    <col min="5131" max="5131" width="7" style="53" bestFit="1" customWidth="1"/>
    <col min="5132" max="5132" width="7.28515625" style="53" bestFit="1" customWidth="1"/>
    <col min="5133" max="5133" width="45.28515625" style="53" customWidth="1"/>
    <col min="5134" max="5377" width="9.140625" style="53"/>
    <col min="5378" max="5378" width="39.85546875" style="53" customWidth="1"/>
    <col min="5379" max="5379" width="10.5703125" style="53" bestFit="1" customWidth="1"/>
    <col min="5380" max="5380" width="12" style="53" bestFit="1" customWidth="1"/>
    <col min="5381" max="5381" width="7" style="53" bestFit="1" customWidth="1"/>
    <col min="5382" max="5382" width="7.28515625" style="53" bestFit="1" customWidth="1"/>
    <col min="5383" max="5383" width="7" style="53" bestFit="1" customWidth="1"/>
    <col min="5384" max="5384" width="7.28515625" style="53" bestFit="1" customWidth="1"/>
    <col min="5385" max="5385" width="7" style="53" bestFit="1" customWidth="1"/>
    <col min="5386" max="5386" width="7.28515625" style="53" bestFit="1" customWidth="1"/>
    <col min="5387" max="5387" width="7" style="53" bestFit="1" customWidth="1"/>
    <col min="5388" max="5388" width="7.28515625" style="53" bestFit="1" customWidth="1"/>
    <col min="5389" max="5389" width="45.28515625" style="53" customWidth="1"/>
    <col min="5390" max="5633" width="9.140625" style="53"/>
    <col min="5634" max="5634" width="39.85546875" style="53" customWidth="1"/>
    <col min="5635" max="5635" width="10.5703125" style="53" bestFit="1" customWidth="1"/>
    <col min="5636" max="5636" width="12" style="53" bestFit="1" customWidth="1"/>
    <col min="5637" max="5637" width="7" style="53" bestFit="1" customWidth="1"/>
    <col min="5638" max="5638" width="7.28515625" style="53" bestFit="1" customWidth="1"/>
    <col min="5639" max="5639" width="7" style="53" bestFit="1" customWidth="1"/>
    <col min="5640" max="5640" width="7.28515625" style="53" bestFit="1" customWidth="1"/>
    <col min="5641" max="5641" width="7" style="53" bestFit="1" customWidth="1"/>
    <col min="5642" max="5642" width="7.28515625" style="53" bestFit="1" customWidth="1"/>
    <col min="5643" max="5643" width="7" style="53" bestFit="1" customWidth="1"/>
    <col min="5644" max="5644" width="7.28515625" style="53" bestFit="1" customWidth="1"/>
    <col min="5645" max="5645" width="45.28515625" style="53" customWidth="1"/>
    <col min="5646" max="5889" width="9.140625" style="53"/>
    <col min="5890" max="5890" width="39.85546875" style="53" customWidth="1"/>
    <col min="5891" max="5891" width="10.5703125" style="53" bestFit="1" customWidth="1"/>
    <col min="5892" max="5892" width="12" style="53" bestFit="1" customWidth="1"/>
    <col min="5893" max="5893" width="7" style="53" bestFit="1" customWidth="1"/>
    <col min="5894" max="5894" width="7.28515625" style="53" bestFit="1" customWidth="1"/>
    <col min="5895" max="5895" width="7" style="53" bestFit="1" customWidth="1"/>
    <col min="5896" max="5896" width="7.28515625" style="53" bestFit="1" customWidth="1"/>
    <col min="5897" max="5897" width="7" style="53" bestFit="1" customWidth="1"/>
    <col min="5898" max="5898" width="7.28515625" style="53" bestFit="1" customWidth="1"/>
    <col min="5899" max="5899" width="7" style="53" bestFit="1" customWidth="1"/>
    <col min="5900" max="5900" width="7.28515625" style="53" bestFit="1" customWidth="1"/>
    <col min="5901" max="5901" width="45.28515625" style="53" customWidth="1"/>
    <col min="5902" max="6145" width="9.140625" style="53"/>
    <col min="6146" max="6146" width="39.85546875" style="53" customWidth="1"/>
    <col min="6147" max="6147" width="10.5703125" style="53" bestFit="1" customWidth="1"/>
    <col min="6148" max="6148" width="12" style="53" bestFit="1" customWidth="1"/>
    <col min="6149" max="6149" width="7" style="53" bestFit="1" customWidth="1"/>
    <col min="6150" max="6150" width="7.28515625" style="53" bestFit="1" customWidth="1"/>
    <col min="6151" max="6151" width="7" style="53" bestFit="1" customWidth="1"/>
    <col min="6152" max="6152" width="7.28515625" style="53" bestFit="1" customWidth="1"/>
    <col min="6153" max="6153" width="7" style="53" bestFit="1" customWidth="1"/>
    <col min="6154" max="6154" width="7.28515625" style="53" bestFit="1" customWidth="1"/>
    <col min="6155" max="6155" width="7" style="53" bestFit="1" customWidth="1"/>
    <col min="6156" max="6156" width="7.28515625" style="53" bestFit="1" customWidth="1"/>
    <col min="6157" max="6157" width="45.28515625" style="53" customWidth="1"/>
    <col min="6158" max="6401" width="9.140625" style="53"/>
    <col min="6402" max="6402" width="39.85546875" style="53" customWidth="1"/>
    <col min="6403" max="6403" width="10.5703125" style="53" bestFit="1" customWidth="1"/>
    <col min="6404" max="6404" width="12" style="53" bestFit="1" customWidth="1"/>
    <col min="6405" max="6405" width="7" style="53" bestFit="1" customWidth="1"/>
    <col min="6406" max="6406" width="7.28515625" style="53" bestFit="1" customWidth="1"/>
    <col min="6407" max="6407" width="7" style="53" bestFit="1" customWidth="1"/>
    <col min="6408" max="6408" width="7.28515625" style="53" bestFit="1" customWidth="1"/>
    <col min="6409" max="6409" width="7" style="53" bestFit="1" customWidth="1"/>
    <col min="6410" max="6410" width="7.28515625" style="53" bestFit="1" customWidth="1"/>
    <col min="6411" max="6411" width="7" style="53" bestFit="1" customWidth="1"/>
    <col min="6412" max="6412" width="7.28515625" style="53" bestFit="1" customWidth="1"/>
    <col min="6413" max="6413" width="45.28515625" style="53" customWidth="1"/>
    <col min="6414" max="6657" width="9.140625" style="53"/>
    <col min="6658" max="6658" width="39.85546875" style="53" customWidth="1"/>
    <col min="6659" max="6659" width="10.5703125" style="53" bestFit="1" customWidth="1"/>
    <col min="6660" max="6660" width="12" style="53" bestFit="1" customWidth="1"/>
    <col min="6661" max="6661" width="7" style="53" bestFit="1" customWidth="1"/>
    <col min="6662" max="6662" width="7.28515625" style="53" bestFit="1" customWidth="1"/>
    <col min="6663" max="6663" width="7" style="53" bestFit="1" customWidth="1"/>
    <col min="6664" max="6664" width="7.28515625" style="53" bestFit="1" customWidth="1"/>
    <col min="6665" max="6665" width="7" style="53" bestFit="1" customWidth="1"/>
    <col min="6666" max="6666" width="7.28515625" style="53" bestFit="1" customWidth="1"/>
    <col min="6667" max="6667" width="7" style="53" bestFit="1" customWidth="1"/>
    <col min="6668" max="6668" width="7.28515625" style="53" bestFit="1" customWidth="1"/>
    <col min="6669" max="6669" width="45.28515625" style="53" customWidth="1"/>
    <col min="6670" max="6913" width="9.140625" style="53"/>
    <col min="6914" max="6914" width="39.85546875" style="53" customWidth="1"/>
    <col min="6915" max="6915" width="10.5703125" style="53" bestFit="1" customWidth="1"/>
    <col min="6916" max="6916" width="12" style="53" bestFit="1" customWidth="1"/>
    <col min="6917" max="6917" width="7" style="53" bestFit="1" customWidth="1"/>
    <col min="6918" max="6918" width="7.28515625" style="53" bestFit="1" customWidth="1"/>
    <col min="6919" max="6919" width="7" style="53" bestFit="1" customWidth="1"/>
    <col min="6920" max="6920" width="7.28515625" style="53" bestFit="1" customWidth="1"/>
    <col min="6921" max="6921" width="7" style="53" bestFit="1" customWidth="1"/>
    <col min="6922" max="6922" width="7.28515625" style="53" bestFit="1" customWidth="1"/>
    <col min="6923" max="6923" width="7" style="53" bestFit="1" customWidth="1"/>
    <col min="6924" max="6924" width="7.28515625" style="53" bestFit="1" customWidth="1"/>
    <col min="6925" max="6925" width="45.28515625" style="53" customWidth="1"/>
    <col min="6926" max="7169" width="9.140625" style="53"/>
    <col min="7170" max="7170" width="39.85546875" style="53" customWidth="1"/>
    <col min="7171" max="7171" width="10.5703125" style="53" bestFit="1" customWidth="1"/>
    <col min="7172" max="7172" width="12" style="53" bestFit="1" customWidth="1"/>
    <col min="7173" max="7173" width="7" style="53" bestFit="1" customWidth="1"/>
    <col min="7174" max="7174" width="7.28515625" style="53" bestFit="1" customWidth="1"/>
    <col min="7175" max="7175" width="7" style="53" bestFit="1" customWidth="1"/>
    <col min="7176" max="7176" width="7.28515625" style="53" bestFit="1" customWidth="1"/>
    <col min="7177" max="7177" width="7" style="53" bestFit="1" customWidth="1"/>
    <col min="7178" max="7178" width="7.28515625" style="53" bestFit="1" customWidth="1"/>
    <col min="7179" max="7179" width="7" style="53" bestFit="1" customWidth="1"/>
    <col min="7180" max="7180" width="7.28515625" style="53" bestFit="1" customWidth="1"/>
    <col min="7181" max="7181" width="45.28515625" style="53" customWidth="1"/>
    <col min="7182" max="7425" width="9.140625" style="53"/>
    <col min="7426" max="7426" width="39.85546875" style="53" customWidth="1"/>
    <col min="7427" max="7427" width="10.5703125" style="53" bestFit="1" customWidth="1"/>
    <col min="7428" max="7428" width="12" style="53" bestFit="1" customWidth="1"/>
    <col min="7429" max="7429" width="7" style="53" bestFit="1" customWidth="1"/>
    <col min="7430" max="7430" width="7.28515625" style="53" bestFit="1" customWidth="1"/>
    <col min="7431" max="7431" width="7" style="53" bestFit="1" customWidth="1"/>
    <col min="7432" max="7432" width="7.28515625" style="53" bestFit="1" customWidth="1"/>
    <col min="7433" max="7433" width="7" style="53" bestFit="1" customWidth="1"/>
    <col min="7434" max="7434" width="7.28515625" style="53" bestFit="1" customWidth="1"/>
    <col min="7435" max="7435" width="7" style="53" bestFit="1" customWidth="1"/>
    <col min="7436" max="7436" width="7.28515625" style="53" bestFit="1" customWidth="1"/>
    <col min="7437" max="7437" width="45.28515625" style="53" customWidth="1"/>
    <col min="7438" max="7681" width="9.140625" style="53"/>
    <col min="7682" max="7682" width="39.85546875" style="53" customWidth="1"/>
    <col min="7683" max="7683" width="10.5703125" style="53" bestFit="1" customWidth="1"/>
    <col min="7684" max="7684" width="12" style="53" bestFit="1" customWidth="1"/>
    <col min="7685" max="7685" width="7" style="53" bestFit="1" customWidth="1"/>
    <col min="7686" max="7686" width="7.28515625" style="53" bestFit="1" customWidth="1"/>
    <col min="7687" max="7687" width="7" style="53" bestFit="1" customWidth="1"/>
    <col min="7688" max="7688" width="7.28515625" style="53" bestFit="1" customWidth="1"/>
    <col min="7689" max="7689" width="7" style="53" bestFit="1" customWidth="1"/>
    <col min="7690" max="7690" width="7.28515625" style="53" bestFit="1" customWidth="1"/>
    <col min="7691" max="7691" width="7" style="53" bestFit="1" customWidth="1"/>
    <col min="7692" max="7692" width="7.28515625" style="53" bestFit="1" customWidth="1"/>
    <col min="7693" max="7693" width="45.28515625" style="53" customWidth="1"/>
    <col min="7694" max="7937" width="9.140625" style="53"/>
    <col min="7938" max="7938" width="39.85546875" style="53" customWidth="1"/>
    <col min="7939" max="7939" width="10.5703125" style="53" bestFit="1" customWidth="1"/>
    <col min="7940" max="7940" width="12" style="53" bestFit="1" customWidth="1"/>
    <col min="7941" max="7941" width="7" style="53" bestFit="1" customWidth="1"/>
    <col min="7942" max="7942" width="7.28515625" style="53" bestFit="1" customWidth="1"/>
    <col min="7943" max="7943" width="7" style="53" bestFit="1" customWidth="1"/>
    <col min="7944" max="7944" width="7.28515625" style="53" bestFit="1" customWidth="1"/>
    <col min="7945" max="7945" width="7" style="53" bestFit="1" customWidth="1"/>
    <col min="7946" max="7946" width="7.28515625" style="53" bestFit="1" customWidth="1"/>
    <col min="7947" max="7947" width="7" style="53" bestFit="1" customWidth="1"/>
    <col min="7948" max="7948" width="7.28515625" style="53" bestFit="1" customWidth="1"/>
    <col min="7949" max="7949" width="45.28515625" style="53" customWidth="1"/>
    <col min="7950" max="8193" width="9.140625" style="53"/>
    <col min="8194" max="8194" width="39.85546875" style="53" customWidth="1"/>
    <col min="8195" max="8195" width="10.5703125" style="53" bestFit="1" customWidth="1"/>
    <col min="8196" max="8196" width="12" style="53" bestFit="1" customWidth="1"/>
    <col min="8197" max="8197" width="7" style="53" bestFit="1" customWidth="1"/>
    <col min="8198" max="8198" width="7.28515625" style="53" bestFit="1" customWidth="1"/>
    <col min="8199" max="8199" width="7" style="53" bestFit="1" customWidth="1"/>
    <col min="8200" max="8200" width="7.28515625" style="53" bestFit="1" customWidth="1"/>
    <col min="8201" max="8201" width="7" style="53" bestFit="1" customWidth="1"/>
    <col min="8202" max="8202" width="7.28515625" style="53" bestFit="1" customWidth="1"/>
    <col min="8203" max="8203" width="7" style="53" bestFit="1" customWidth="1"/>
    <col min="8204" max="8204" width="7.28515625" style="53" bestFit="1" customWidth="1"/>
    <col min="8205" max="8205" width="45.28515625" style="53" customWidth="1"/>
    <col min="8206" max="8449" width="9.140625" style="53"/>
    <col min="8450" max="8450" width="39.85546875" style="53" customWidth="1"/>
    <col min="8451" max="8451" width="10.5703125" style="53" bestFit="1" customWidth="1"/>
    <col min="8452" max="8452" width="12" style="53" bestFit="1" customWidth="1"/>
    <col min="8453" max="8453" width="7" style="53" bestFit="1" customWidth="1"/>
    <col min="8454" max="8454" width="7.28515625" style="53" bestFit="1" customWidth="1"/>
    <col min="8455" max="8455" width="7" style="53" bestFit="1" customWidth="1"/>
    <col min="8456" max="8456" width="7.28515625" style="53" bestFit="1" customWidth="1"/>
    <col min="8457" max="8457" width="7" style="53" bestFit="1" customWidth="1"/>
    <col min="8458" max="8458" width="7.28515625" style="53" bestFit="1" customWidth="1"/>
    <col min="8459" max="8459" width="7" style="53" bestFit="1" customWidth="1"/>
    <col min="8460" max="8460" width="7.28515625" style="53" bestFit="1" customWidth="1"/>
    <col min="8461" max="8461" width="45.28515625" style="53" customWidth="1"/>
    <col min="8462" max="8705" width="9.140625" style="53"/>
    <col min="8706" max="8706" width="39.85546875" style="53" customWidth="1"/>
    <col min="8707" max="8707" width="10.5703125" style="53" bestFit="1" customWidth="1"/>
    <col min="8708" max="8708" width="12" style="53" bestFit="1" customWidth="1"/>
    <col min="8709" max="8709" width="7" style="53" bestFit="1" customWidth="1"/>
    <col min="8710" max="8710" width="7.28515625" style="53" bestFit="1" customWidth="1"/>
    <col min="8711" max="8711" width="7" style="53" bestFit="1" customWidth="1"/>
    <col min="8712" max="8712" width="7.28515625" style="53" bestFit="1" customWidth="1"/>
    <col min="8713" max="8713" width="7" style="53" bestFit="1" customWidth="1"/>
    <col min="8714" max="8714" width="7.28515625" style="53" bestFit="1" customWidth="1"/>
    <col min="8715" max="8715" width="7" style="53" bestFit="1" customWidth="1"/>
    <col min="8716" max="8716" width="7.28515625" style="53" bestFit="1" customWidth="1"/>
    <col min="8717" max="8717" width="45.28515625" style="53" customWidth="1"/>
    <col min="8718" max="8961" width="9.140625" style="53"/>
    <col min="8962" max="8962" width="39.85546875" style="53" customWidth="1"/>
    <col min="8963" max="8963" width="10.5703125" style="53" bestFit="1" customWidth="1"/>
    <col min="8964" max="8964" width="12" style="53" bestFit="1" customWidth="1"/>
    <col min="8965" max="8965" width="7" style="53" bestFit="1" customWidth="1"/>
    <col min="8966" max="8966" width="7.28515625" style="53" bestFit="1" customWidth="1"/>
    <col min="8967" max="8967" width="7" style="53" bestFit="1" customWidth="1"/>
    <col min="8968" max="8968" width="7.28515625" style="53" bestFit="1" customWidth="1"/>
    <col min="8969" max="8969" width="7" style="53" bestFit="1" customWidth="1"/>
    <col min="8970" max="8970" width="7.28515625" style="53" bestFit="1" customWidth="1"/>
    <col min="8971" max="8971" width="7" style="53" bestFit="1" customWidth="1"/>
    <col min="8972" max="8972" width="7.28515625" style="53" bestFit="1" customWidth="1"/>
    <col min="8973" max="8973" width="45.28515625" style="53" customWidth="1"/>
    <col min="8974" max="9217" width="9.140625" style="53"/>
    <col min="9218" max="9218" width="39.85546875" style="53" customWidth="1"/>
    <col min="9219" max="9219" width="10.5703125" style="53" bestFit="1" customWidth="1"/>
    <col min="9220" max="9220" width="12" style="53" bestFit="1" customWidth="1"/>
    <col min="9221" max="9221" width="7" style="53" bestFit="1" customWidth="1"/>
    <col min="9222" max="9222" width="7.28515625" style="53" bestFit="1" customWidth="1"/>
    <col min="9223" max="9223" width="7" style="53" bestFit="1" customWidth="1"/>
    <col min="9224" max="9224" width="7.28515625" style="53" bestFit="1" customWidth="1"/>
    <col min="9225" max="9225" width="7" style="53" bestFit="1" customWidth="1"/>
    <col min="9226" max="9226" width="7.28515625" style="53" bestFit="1" customWidth="1"/>
    <col min="9227" max="9227" width="7" style="53" bestFit="1" customWidth="1"/>
    <col min="9228" max="9228" width="7.28515625" style="53" bestFit="1" customWidth="1"/>
    <col min="9229" max="9229" width="45.28515625" style="53" customWidth="1"/>
    <col min="9230" max="9473" width="9.140625" style="53"/>
    <col min="9474" max="9474" width="39.85546875" style="53" customWidth="1"/>
    <col min="9475" max="9475" width="10.5703125" style="53" bestFit="1" customWidth="1"/>
    <col min="9476" max="9476" width="12" style="53" bestFit="1" customWidth="1"/>
    <col min="9477" max="9477" width="7" style="53" bestFit="1" customWidth="1"/>
    <col min="9478" max="9478" width="7.28515625" style="53" bestFit="1" customWidth="1"/>
    <col min="9479" max="9479" width="7" style="53" bestFit="1" customWidth="1"/>
    <col min="9480" max="9480" width="7.28515625" style="53" bestFit="1" customWidth="1"/>
    <col min="9481" max="9481" width="7" style="53" bestFit="1" customWidth="1"/>
    <col min="9482" max="9482" width="7.28515625" style="53" bestFit="1" customWidth="1"/>
    <col min="9483" max="9483" width="7" style="53" bestFit="1" customWidth="1"/>
    <col min="9484" max="9484" width="7.28515625" style="53" bestFit="1" customWidth="1"/>
    <col min="9485" max="9485" width="45.28515625" style="53" customWidth="1"/>
    <col min="9486" max="9729" width="9.140625" style="53"/>
    <col min="9730" max="9730" width="39.85546875" style="53" customWidth="1"/>
    <col min="9731" max="9731" width="10.5703125" style="53" bestFit="1" customWidth="1"/>
    <col min="9732" max="9732" width="12" style="53" bestFit="1" customWidth="1"/>
    <col min="9733" max="9733" width="7" style="53" bestFit="1" customWidth="1"/>
    <col min="9734" max="9734" width="7.28515625" style="53" bestFit="1" customWidth="1"/>
    <col min="9735" max="9735" width="7" style="53" bestFit="1" customWidth="1"/>
    <col min="9736" max="9736" width="7.28515625" style="53" bestFit="1" customWidth="1"/>
    <col min="9737" max="9737" width="7" style="53" bestFit="1" customWidth="1"/>
    <col min="9738" max="9738" width="7.28515625" style="53" bestFit="1" customWidth="1"/>
    <col min="9739" max="9739" width="7" style="53" bestFit="1" customWidth="1"/>
    <col min="9740" max="9740" width="7.28515625" style="53" bestFit="1" customWidth="1"/>
    <col min="9741" max="9741" width="45.28515625" style="53" customWidth="1"/>
    <col min="9742" max="9985" width="9.140625" style="53"/>
    <col min="9986" max="9986" width="39.85546875" style="53" customWidth="1"/>
    <col min="9987" max="9987" width="10.5703125" style="53" bestFit="1" customWidth="1"/>
    <col min="9988" max="9988" width="12" style="53" bestFit="1" customWidth="1"/>
    <col min="9989" max="9989" width="7" style="53" bestFit="1" customWidth="1"/>
    <col min="9990" max="9990" width="7.28515625" style="53" bestFit="1" customWidth="1"/>
    <col min="9991" max="9991" width="7" style="53" bestFit="1" customWidth="1"/>
    <col min="9992" max="9992" width="7.28515625" style="53" bestFit="1" customWidth="1"/>
    <col min="9993" max="9993" width="7" style="53" bestFit="1" customWidth="1"/>
    <col min="9994" max="9994" width="7.28515625" style="53" bestFit="1" customWidth="1"/>
    <col min="9995" max="9995" width="7" style="53" bestFit="1" customWidth="1"/>
    <col min="9996" max="9996" width="7.28515625" style="53" bestFit="1" customWidth="1"/>
    <col min="9997" max="9997" width="45.28515625" style="53" customWidth="1"/>
    <col min="9998" max="10241" width="9.140625" style="53"/>
    <col min="10242" max="10242" width="39.85546875" style="53" customWidth="1"/>
    <col min="10243" max="10243" width="10.5703125" style="53" bestFit="1" customWidth="1"/>
    <col min="10244" max="10244" width="12" style="53" bestFit="1" customWidth="1"/>
    <col min="10245" max="10245" width="7" style="53" bestFit="1" customWidth="1"/>
    <col min="10246" max="10246" width="7.28515625" style="53" bestFit="1" customWidth="1"/>
    <col min="10247" max="10247" width="7" style="53" bestFit="1" customWidth="1"/>
    <col min="10248" max="10248" width="7.28515625" style="53" bestFit="1" customWidth="1"/>
    <col min="10249" max="10249" width="7" style="53" bestFit="1" customWidth="1"/>
    <col min="10250" max="10250" width="7.28515625" style="53" bestFit="1" customWidth="1"/>
    <col min="10251" max="10251" width="7" style="53" bestFit="1" customWidth="1"/>
    <col min="10252" max="10252" width="7.28515625" style="53" bestFit="1" customWidth="1"/>
    <col min="10253" max="10253" width="45.28515625" style="53" customWidth="1"/>
    <col min="10254" max="10497" width="9.140625" style="53"/>
    <col min="10498" max="10498" width="39.85546875" style="53" customWidth="1"/>
    <col min="10499" max="10499" width="10.5703125" style="53" bestFit="1" customWidth="1"/>
    <col min="10500" max="10500" width="12" style="53" bestFit="1" customWidth="1"/>
    <col min="10501" max="10501" width="7" style="53" bestFit="1" customWidth="1"/>
    <col min="10502" max="10502" width="7.28515625" style="53" bestFit="1" customWidth="1"/>
    <col min="10503" max="10503" width="7" style="53" bestFit="1" customWidth="1"/>
    <col min="10504" max="10504" width="7.28515625" style="53" bestFit="1" customWidth="1"/>
    <col min="10505" max="10505" width="7" style="53" bestFit="1" customWidth="1"/>
    <col min="10506" max="10506" width="7.28515625" style="53" bestFit="1" customWidth="1"/>
    <col min="10507" max="10507" width="7" style="53" bestFit="1" customWidth="1"/>
    <col min="10508" max="10508" width="7.28515625" style="53" bestFit="1" customWidth="1"/>
    <col min="10509" max="10509" width="45.28515625" style="53" customWidth="1"/>
    <col min="10510" max="10753" width="9.140625" style="53"/>
    <col min="10754" max="10754" width="39.85546875" style="53" customWidth="1"/>
    <col min="10755" max="10755" width="10.5703125" style="53" bestFit="1" customWidth="1"/>
    <col min="10756" max="10756" width="12" style="53" bestFit="1" customWidth="1"/>
    <col min="10757" max="10757" width="7" style="53" bestFit="1" customWidth="1"/>
    <col min="10758" max="10758" width="7.28515625" style="53" bestFit="1" customWidth="1"/>
    <col min="10759" max="10759" width="7" style="53" bestFit="1" customWidth="1"/>
    <col min="10760" max="10760" width="7.28515625" style="53" bestFit="1" customWidth="1"/>
    <col min="10761" max="10761" width="7" style="53" bestFit="1" customWidth="1"/>
    <col min="10762" max="10762" width="7.28515625" style="53" bestFit="1" customWidth="1"/>
    <col min="10763" max="10763" width="7" style="53" bestFit="1" customWidth="1"/>
    <col min="10764" max="10764" width="7.28515625" style="53" bestFit="1" customWidth="1"/>
    <col min="10765" max="10765" width="45.28515625" style="53" customWidth="1"/>
    <col min="10766" max="11009" width="9.140625" style="53"/>
    <col min="11010" max="11010" width="39.85546875" style="53" customWidth="1"/>
    <col min="11011" max="11011" width="10.5703125" style="53" bestFit="1" customWidth="1"/>
    <col min="11012" max="11012" width="12" style="53" bestFit="1" customWidth="1"/>
    <col min="11013" max="11013" width="7" style="53" bestFit="1" customWidth="1"/>
    <col min="11014" max="11014" width="7.28515625" style="53" bestFit="1" customWidth="1"/>
    <col min="11015" max="11015" width="7" style="53" bestFit="1" customWidth="1"/>
    <col min="11016" max="11016" width="7.28515625" style="53" bestFit="1" customWidth="1"/>
    <col min="11017" max="11017" width="7" style="53" bestFit="1" customWidth="1"/>
    <col min="11018" max="11018" width="7.28515625" style="53" bestFit="1" customWidth="1"/>
    <col min="11019" max="11019" width="7" style="53" bestFit="1" customWidth="1"/>
    <col min="11020" max="11020" width="7.28515625" style="53" bestFit="1" customWidth="1"/>
    <col min="11021" max="11021" width="45.28515625" style="53" customWidth="1"/>
    <col min="11022" max="11265" width="9.140625" style="53"/>
    <col min="11266" max="11266" width="39.85546875" style="53" customWidth="1"/>
    <col min="11267" max="11267" width="10.5703125" style="53" bestFit="1" customWidth="1"/>
    <col min="11268" max="11268" width="12" style="53" bestFit="1" customWidth="1"/>
    <col min="11269" max="11269" width="7" style="53" bestFit="1" customWidth="1"/>
    <col min="11270" max="11270" width="7.28515625" style="53" bestFit="1" customWidth="1"/>
    <col min="11271" max="11271" width="7" style="53" bestFit="1" customWidth="1"/>
    <col min="11272" max="11272" width="7.28515625" style="53" bestFit="1" customWidth="1"/>
    <col min="11273" max="11273" width="7" style="53" bestFit="1" customWidth="1"/>
    <col min="11274" max="11274" width="7.28515625" style="53" bestFit="1" customWidth="1"/>
    <col min="11275" max="11275" width="7" style="53" bestFit="1" customWidth="1"/>
    <col min="11276" max="11276" width="7.28515625" style="53" bestFit="1" customWidth="1"/>
    <col min="11277" max="11277" width="45.28515625" style="53" customWidth="1"/>
    <col min="11278" max="11521" width="9.140625" style="53"/>
    <col min="11522" max="11522" width="39.85546875" style="53" customWidth="1"/>
    <col min="11523" max="11523" width="10.5703125" style="53" bestFit="1" customWidth="1"/>
    <col min="11524" max="11524" width="12" style="53" bestFit="1" customWidth="1"/>
    <col min="11525" max="11525" width="7" style="53" bestFit="1" customWidth="1"/>
    <col min="11526" max="11526" width="7.28515625" style="53" bestFit="1" customWidth="1"/>
    <col min="11527" max="11527" width="7" style="53" bestFit="1" customWidth="1"/>
    <col min="11528" max="11528" width="7.28515625" style="53" bestFit="1" customWidth="1"/>
    <col min="11529" max="11529" width="7" style="53" bestFit="1" customWidth="1"/>
    <col min="11530" max="11530" width="7.28515625" style="53" bestFit="1" customWidth="1"/>
    <col min="11531" max="11531" width="7" style="53" bestFit="1" customWidth="1"/>
    <col min="11532" max="11532" width="7.28515625" style="53" bestFit="1" customWidth="1"/>
    <col min="11533" max="11533" width="45.28515625" style="53" customWidth="1"/>
    <col min="11534" max="11777" width="9.140625" style="53"/>
    <col min="11778" max="11778" width="39.85546875" style="53" customWidth="1"/>
    <col min="11779" max="11779" width="10.5703125" style="53" bestFit="1" customWidth="1"/>
    <col min="11780" max="11780" width="12" style="53" bestFit="1" customWidth="1"/>
    <col min="11781" max="11781" width="7" style="53" bestFit="1" customWidth="1"/>
    <col min="11782" max="11782" width="7.28515625" style="53" bestFit="1" customWidth="1"/>
    <col min="11783" max="11783" width="7" style="53" bestFit="1" customWidth="1"/>
    <col min="11784" max="11784" width="7.28515625" style="53" bestFit="1" customWidth="1"/>
    <col min="11785" max="11785" width="7" style="53" bestFit="1" customWidth="1"/>
    <col min="11786" max="11786" width="7.28515625" style="53" bestFit="1" customWidth="1"/>
    <col min="11787" max="11787" width="7" style="53" bestFit="1" customWidth="1"/>
    <col min="11788" max="11788" width="7.28515625" style="53" bestFit="1" customWidth="1"/>
    <col min="11789" max="11789" width="45.28515625" style="53" customWidth="1"/>
    <col min="11790" max="12033" width="9.140625" style="53"/>
    <col min="12034" max="12034" width="39.85546875" style="53" customWidth="1"/>
    <col min="12035" max="12035" width="10.5703125" style="53" bestFit="1" customWidth="1"/>
    <col min="12036" max="12036" width="12" style="53" bestFit="1" customWidth="1"/>
    <col min="12037" max="12037" width="7" style="53" bestFit="1" customWidth="1"/>
    <col min="12038" max="12038" width="7.28515625" style="53" bestFit="1" customWidth="1"/>
    <col min="12039" max="12039" width="7" style="53" bestFit="1" customWidth="1"/>
    <col min="12040" max="12040" width="7.28515625" style="53" bestFit="1" customWidth="1"/>
    <col min="12041" max="12041" width="7" style="53" bestFit="1" customWidth="1"/>
    <col min="12042" max="12042" width="7.28515625" style="53" bestFit="1" customWidth="1"/>
    <col min="12043" max="12043" width="7" style="53" bestFit="1" customWidth="1"/>
    <col min="12044" max="12044" width="7.28515625" style="53" bestFit="1" customWidth="1"/>
    <col min="12045" max="12045" width="45.28515625" style="53" customWidth="1"/>
    <col min="12046" max="12289" width="9.140625" style="53"/>
    <col min="12290" max="12290" width="39.85546875" style="53" customWidth="1"/>
    <col min="12291" max="12291" width="10.5703125" style="53" bestFit="1" customWidth="1"/>
    <col min="12292" max="12292" width="12" style="53" bestFit="1" customWidth="1"/>
    <col min="12293" max="12293" width="7" style="53" bestFit="1" customWidth="1"/>
    <col min="12294" max="12294" width="7.28515625" style="53" bestFit="1" customWidth="1"/>
    <col min="12295" max="12295" width="7" style="53" bestFit="1" customWidth="1"/>
    <col min="12296" max="12296" width="7.28515625" style="53" bestFit="1" customWidth="1"/>
    <col min="12297" max="12297" width="7" style="53" bestFit="1" customWidth="1"/>
    <col min="12298" max="12298" width="7.28515625" style="53" bestFit="1" customWidth="1"/>
    <col min="12299" max="12299" width="7" style="53" bestFit="1" customWidth="1"/>
    <col min="12300" max="12300" width="7.28515625" style="53" bestFit="1" customWidth="1"/>
    <col min="12301" max="12301" width="45.28515625" style="53" customWidth="1"/>
    <col min="12302" max="12545" width="9.140625" style="53"/>
    <col min="12546" max="12546" width="39.85546875" style="53" customWidth="1"/>
    <col min="12547" max="12547" width="10.5703125" style="53" bestFit="1" customWidth="1"/>
    <col min="12548" max="12548" width="12" style="53" bestFit="1" customWidth="1"/>
    <col min="12549" max="12549" width="7" style="53" bestFit="1" customWidth="1"/>
    <col min="12550" max="12550" width="7.28515625" style="53" bestFit="1" customWidth="1"/>
    <col min="12551" max="12551" width="7" style="53" bestFit="1" customWidth="1"/>
    <col min="12552" max="12552" width="7.28515625" style="53" bestFit="1" customWidth="1"/>
    <col min="12553" max="12553" width="7" style="53" bestFit="1" customWidth="1"/>
    <col min="12554" max="12554" width="7.28515625" style="53" bestFit="1" customWidth="1"/>
    <col min="12555" max="12555" width="7" style="53" bestFit="1" customWidth="1"/>
    <col min="12556" max="12556" width="7.28515625" style="53" bestFit="1" customWidth="1"/>
    <col min="12557" max="12557" width="45.28515625" style="53" customWidth="1"/>
    <col min="12558" max="12801" width="9.140625" style="53"/>
    <col min="12802" max="12802" width="39.85546875" style="53" customWidth="1"/>
    <col min="12803" max="12803" width="10.5703125" style="53" bestFit="1" customWidth="1"/>
    <col min="12804" max="12804" width="12" style="53" bestFit="1" customWidth="1"/>
    <col min="12805" max="12805" width="7" style="53" bestFit="1" customWidth="1"/>
    <col min="12806" max="12806" width="7.28515625" style="53" bestFit="1" customWidth="1"/>
    <col min="12807" max="12807" width="7" style="53" bestFit="1" customWidth="1"/>
    <col min="12808" max="12808" width="7.28515625" style="53" bestFit="1" customWidth="1"/>
    <col min="12809" max="12809" width="7" style="53" bestFit="1" customWidth="1"/>
    <col min="12810" max="12810" width="7.28515625" style="53" bestFit="1" customWidth="1"/>
    <col min="12811" max="12811" width="7" style="53" bestFit="1" customWidth="1"/>
    <col min="12812" max="12812" width="7.28515625" style="53" bestFit="1" customWidth="1"/>
    <col min="12813" max="12813" width="45.28515625" style="53" customWidth="1"/>
    <col min="12814" max="13057" width="9.140625" style="53"/>
    <col min="13058" max="13058" width="39.85546875" style="53" customWidth="1"/>
    <col min="13059" max="13059" width="10.5703125" style="53" bestFit="1" customWidth="1"/>
    <col min="13060" max="13060" width="12" style="53" bestFit="1" customWidth="1"/>
    <col min="13061" max="13061" width="7" style="53" bestFit="1" customWidth="1"/>
    <col min="13062" max="13062" width="7.28515625" style="53" bestFit="1" customWidth="1"/>
    <col min="13063" max="13063" width="7" style="53" bestFit="1" customWidth="1"/>
    <col min="13064" max="13064" width="7.28515625" style="53" bestFit="1" customWidth="1"/>
    <col min="13065" max="13065" width="7" style="53" bestFit="1" customWidth="1"/>
    <col min="13066" max="13066" width="7.28515625" style="53" bestFit="1" customWidth="1"/>
    <col min="13067" max="13067" width="7" style="53" bestFit="1" customWidth="1"/>
    <col min="13068" max="13068" width="7.28515625" style="53" bestFit="1" customWidth="1"/>
    <col min="13069" max="13069" width="45.28515625" style="53" customWidth="1"/>
    <col min="13070" max="13313" width="9.140625" style="53"/>
    <col min="13314" max="13314" width="39.85546875" style="53" customWidth="1"/>
    <col min="13315" max="13315" width="10.5703125" style="53" bestFit="1" customWidth="1"/>
    <col min="13316" max="13316" width="12" style="53" bestFit="1" customWidth="1"/>
    <col min="13317" max="13317" width="7" style="53" bestFit="1" customWidth="1"/>
    <col min="13318" max="13318" width="7.28515625" style="53" bestFit="1" customWidth="1"/>
    <col min="13319" max="13319" width="7" style="53" bestFit="1" customWidth="1"/>
    <col min="13320" max="13320" width="7.28515625" style="53" bestFit="1" customWidth="1"/>
    <col min="13321" max="13321" width="7" style="53" bestFit="1" customWidth="1"/>
    <col min="13322" max="13322" width="7.28515625" style="53" bestFit="1" customWidth="1"/>
    <col min="13323" max="13323" width="7" style="53" bestFit="1" customWidth="1"/>
    <col min="13324" max="13324" width="7.28515625" style="53" bestFit="1" customWidth="1"/>
    <col min="13325" max="13325" width="45.28515625" style="53" customWidth="1"/>
    <col min="13326" max="13569" width="9.140625" style="53"/>
    <col min="13570" max="13570" width="39.85546875" style="53" customWidth="1"/>
    <col min="13571" max="13571" width="10.5703125" style="53" bestFit="1" customWidth="1"/>
    <col min="13572" max="13572" width="12" style="53" bestFit="1" customWidth="1"/>
    <col min="13573" max="13573" width="7" style="53" bestFit="1" customWidth="1"/>
    <col min="13574" max="13574" width="7.28515625" style="53" bestFit="1" customWidth="1"/>
    <col min="13575" max="13575" width="7" style="53" bestFit="1" customWidth="1"/>
    <col min="13576" max="13576" width="7.28515625" style="53" bestFit="1" customWidth="1"/>
    <col min="13577" max="13577" width="7" style="53" bestFit="1" customWidth="1"/>
    <col min="13578" max="13578" width="7.28515625" style="53" bestFit="1" customWidth="1"/>
    <col min="13579" max="13579" width="7" style="53" bestFit="1" customWidth="1"/>
    <col min="13580" max="13580" width="7.28515625" style="53" bestFit="1" customWidth="1"/>
    <col min="13581" max="13581" width="45.28515625" style="53" customWidth="1"/>
    <col min="13582" max="13825" width="9.140625" style="53"/>
    <col min="13826" max="13826" width="39.85546875" style="53" customWidth="1"/>
    <col min="13827" max="13827" width="10.5703125" style="53" bestFit="1" customWidth="1"/>
    <col min="13828" max="13828" width="12" style="53" bestFit="1" customWidth="1"/>
    <col min="13829" max="13829" width="7" style="53" bestFit="1" customWidth="1"/>
    <col min="13830" max="13830" width="7.28515625" style="53" bestFit="1" customWidth="1"/>
    <col min="13831" max="13831" width="7" style="53" bestFit="1" customWidth="1"/>
    <col min="13832" max="13832" width="7.28515625" style="53" bestFit="1" customWidth="1"/>
    <col min="13833" max="13833" width="7" style="53" bestFit="1" customWidth="1"/>
    <col min="13834" max="13834" width="7.28515625" style="53" bestFit="1" customWidth="1"/>
    <col min="13835" max="13835" width="7" style="53" bestFit="1" customWidth="1"/>
    <col min="13836" max="13836" width="7.28515625" style="53" bestFit="1" customWidth="1"/>
    <col min="13837" max="13837" width="45.28515625" style="53" customWidth="1"/>
    <col min="13838" max="14081" width="9.140625" style="53"/>
    <col min="14082" max="14082" width="39.85546875" style="53" customWidth="1"/>
    <col min="14083" max="14083" width="10.5703125" style="53" bestFit="1" customWidth="1"/>
    <col min="14084" max="14084" width="12" style="53" bestFit="1" customWidth="1"/>
    <col min="14085" max="14085" width="7" style="53" bestFit="1" customWidth="1"/>
    <col min="14086" max="14086" width="7.28515625" style="53" bestFit="1" customWidth="1"/>
    <col min="14087" max="14087" width="7" style="53" bestFit="1" customWidth="1"/>
    <col min="14088" max="14088" width="7.28515625" style="53" bestFit="1" customWidth="1"/>
    <col min="14089" max="14089" width="7" style="53" bestFit="1" customWidth="1"/>
    <col min="14090" max="14090" width="7.28515625" style="53" bestFit="1" customWidth="1"/>
    <col min="14091" max="14091" width="7" style="53" bestFit="1" customWidth="1"/>
    <col min="14092" max="14092" width="7.28515625" style="53" bestFit="1" customWidth="1"/>
    <col min="14093" max="14093" width="45.28515625" style="53" customWidth="1"/>
    <col min="14094" max="14337" width="9.140625" style="53"/>
    <col min="14338" max="14338" width="39.85546875" style="53" customWidth="1"/>
    <col min="14339" max="14339" width="10.5703125" style="53" bestFit="1" customWidth="1"/>
    <col min="14340" max="14340" width="12" style="53" bestFit="1" customWidth="1"/>
    <col min="14341" max="14341" width="7" style="53" bestFit="1" customWidth="1"/>
    <col min="14342" max="14342" width="7.28515625" style="53" bestFit="1" customWidth="1"/>
    <col min="14343" max="14343" width="7" style="53" bestFit="1" customWidth="1"/>
    <col min="14344" max="14344" width="7.28515625" style="53" bestFit="1" customWidth="1"/>
    <col min="14345" max="14345" width="7" style="53" bestFit="1" customWidth="1"/>
    <col min="14346" max="14346" width="7.28515625" style="53" bestFit="1" customWidth="1"/>
    <col min="14347" max="14347" width="7" style="53" bestFit="1" customWidth="1"/>
    <col min="14348" max="14348" width="7.28515625" style="53" bestFit="1" customWidth="1"/>
    <col min="14349" max="14349" width="45.28515625" style="53" customWidth="1"/>
    <col min="14350" max="14593" width="9.140625" style="53"/>
    <col min="14594" max="14594" width="39.85546875" style="53" customWidth="1"/>
    <col min="14595" max="14595" width="10.5703125" style="53" bestFit="1" customWidth="1"/>
    <col min="14596" max="14596" width="12" style="53" bestFit="1" customWidth="1"/>
    <col min="14597" max="14597" width="7" style="53" bestFit="1" customWidth="1"/>
    <col min="14598" max="14598" width="7.28515625" style="53" bestFit="1" customWidth="1"/>
    <col min="14599" max="14599" width="7" style="53" bestFit="1" customWidth="1"/>
    <col min="14600" max="14600" width="7.28515625" style="53" bestFit="1" customWidth="1"/>
    <col min="14601" max="14601" width="7" style="53" bestFit="1" customWidth="1"/>
    <col min="14602" max="14602" width="7.28515625" style="53" bestFit="1" customWidth="1"/>
    <col min="14603" max="14603" width="7" style="53" bestFit="1" customWidth="1"/>
    <col min="14604" max="14604" width="7.28515625" style="53" bestFit="1" customWidth="1"/>
    <col min="14605" max="14605" width="45.28515625" style="53" customWidth="1"/>
    <col min="14606" max="14849" width="9.140625" style="53"/>
    <col min="14850" max="14850" width="39.85546875" style="53" customWidth="1"/>
    <col min="14851" max="14851" width="10.5703125" style="53" bestFit="1" customWidth="1"/>
    <col min="14852" max="14852" width="12" style="53" bestFit="1" customWidth="1"/>
    <col min="14853" max="14853" width="7" style="53" bestFit="1" customWidth="1"/>
    <col min="14854" max="14854" width="7.28515625" style="53" bestFit="1" customWidth="1"/>
    <col min="14855" max="14855" width="7" style="53" bestFit="1" customWidth="1"/>
    <col min="14856" max="14856" width="7.28515625" style="53" bestFit="1" customWidth="1"/>
    <col min="14857" max="14857" width="7" style="53" bestFit="1" customWidth="1"/>
    <col min="14858" max="14858" width="7.28515625" style="53" bestFit="1" customWidth="1"/>
    <col min="14859" max="14859" width="7" style="53" bestFit="1" customWidth="1"/>
    <col min="14860" max="14860" width="7.28515625" style="53" bestFit="1" customWidth="1"/>
    <col min="14861" max="14861" width="45.28515625" style="53" customWidth="1"/>
    <col min="14862" max="15105" width="9.140625" style="53"/>
    <col min="15106" max="15106" width="39.85546875" style="53" customWidth="1"/>
    <col min="15107" max="15107" width="10.5703125" style="53" bestFit="1" customWidth="1"/>
    <col min="15108" max="15108" width="12" style="53" bestFit="1" customWidth="1"/>
    <col min="15109" max="15109" width="7" style="53" bestFit="1" customWidth="1"/>
    <col min="15110" max="15110" width="7.28515625" style="53" bestFit="1" customWidth="1"/>
    <col min="15111" max="15111" width="7" style="53" bestFit="1" customWidth="1"/>
    <col min="15112" max="15112" width="7.28515625" style="53" bestFit="1" customWidth="1"/>
    <col min="15113" max="15113" width="7" style="53" bestFit="1" customWidth="1"/>
    <col min="15114" max="15114" width="7.28515625" style="53" bestFit="1" customWidth="1"/>
    <col min="15115" max="15115" width="7" style="53" bestFit="1" customWidth="1"/>
    <col min="15116" max="15116" width="7.28515625" style="53" bestFit="1" customWidth="1"/>
    <col min="15117" max="15117" width="45.28515625" style="53" customWidth="1"/>
    <col min="15118" max="15361" width="9.140625" style="53"/>
    <col min="15362" max="15362" width="39.85546875" style="53" customWidth="1"/>
    <col min="15363" max="15363" width="10.5703125" style="53" bestFit="1" customWidth="1"/>
    <col min="15364" max="15364" width="12" style="53" bestFit="1" customWidth="1"/>
    <col min="15365" max="15365" width="7" style="53" bestFit="1" customWidth="1"/>
    <col min="15366" max="15366" width="7.28515625" style="53" bestFit="1" customWidth="1"/>
    <col min="15367" max="15367" width="7" style="53" bestFit="1" customWidth="1"/>
    <col min="15368" max="15368" width="7.28515625" style="53" bestFit="1" customWidth="1"/>
    <col min="15369" max="15369" width="7" style="53" bestFit="1" customWidth="1"/>
    <col min="15370" max="15370" width="7.28515625" style="53" bestFit="1" customWidth="1"/>
    <col min="15371" max="15371" width="7" style="53" bestFit="1" customWidth="1"/>
    <col min="15372" max="15372" width="7.28515625" style="53" bestFit="1" customWidth="1"/>
    <col min="15373" max="15373" width="45.28515625" style="53" customWidth="1"/>
    <col min="15374" max="15617" width="9.140625" style="53"/>
    <col min="15618" max="15618" width="39.85546875" style="53" customWidth="1"/>
    <col min="15619" max="15619" width="10.5703125" style="53" bestFit="1" customWidth="1"/>
    <col min="15620" max="15620" width="12" style="53" bestFit="1" customWidth="1"/>
    <col min="15621" max="15621" width="7" style="53" bestFit="1" customWidth="1"/>
    <col min="15622" max="15622" width="7.28515625" style="53" bestFit="1" customWidth="1"/>
    <col min="15623" max="15623" width="7" style="53" bestFit="1" customWidth="1"/>
    <col min="15624" max="15624" width="7.28515625" style="53" bestFit="1" customWidth="1"/>
    <col min="15625" max="15625" width="7" style="53" bestFit="1" customWidth="1"/>
    <col min="15626" max="15626" width="7.28515625" style="53" bestFit="1" customWidth="1"/>
    <col min="15627" max="15627" width="7" style="53" bestFit="1" customWidth="1"/>
    <col min="15628" max="15628" width="7.28515625" style="53" bestFit="1" customWidth="1"/>
    <col min="15629" max="15629" width="45.28515625" style="53" customWidth="1"/>
    <col min="15630" max="15873" width="9.140625" style="53"/>
    <col min="15874" max="15874" width="39.85546875" style="53" customWidth="1"/>
    <col min="15875" max="15875" width="10.5703125" style="53" bestFit="1" customWidth="1"/>
    <col min="15876" max="15876" width="12" style="53" bestFit="1" customWidth="1"/>
    <col min="15877" max="15877" width="7" style="53" bestFit="1" customWidth="1"/>
    <col min="15878" max="15878" width="7.28515625" style="53" bestFit="1" customWidth="1"/>
    <col min="15879" max="15879" width="7" style="53" bestFit="1" customWidth="1"/>
    <col min="15880" max="15880" width="7.28515625" style="53" bestFit="1" customWidth="1"/>
    <col min="15881" max="15881" width="7" style="53" bestFit="1" customWidth="1"/>
    <col min="15882" max="15882" width="7.28515625" style="53" bestFit="1" customWidth="1"/>
    <col min="15883" max="15883" width="7" style="53" bestFit="1" customWidth="1"/>
    <col min="15884" max="15884" width="7.28515625" style="53" bestFit="1" customWidth="1"/>
    <col min="15885" max="15885" width="45.28515625" style="53" customWidth="1"/>
    <col min="15886" max="16129" width="9.140625" style="53"/>
    <col min="16130" max="16130" width="39.85546875" style="53" customWidth="1"/>
    <col min="16131" max="16131" width="10.5703125" style="53" bestFit="1" customWidth="1"/>
    <col min="16132" max="16132" width="12" style="53" bestFit="1" customWidth="1"/>
    <col min="16133" max="16133" width="7" style="53" bestFit="1" customWidth="1"/>
    <col min="16134" max="16134" width="7.28515625" style="53" bestFit="1" customWidth="1"/>
    <col min="16135" max="16135" width="7" style="53" bestFit="1" customWidth="1"/>
    <col min="16136" max="16136" width="7.28515625" style="53" bestFit="1" customWidth="1"/>
    <col min="16137" max="16137" width="7" style="53" bestFit="1" customWidth="1"/>
    <col min="16138" max="16138" width="7.28515625" style="53" bestFit="1" customWidth="1"/>
    <col min="16139" max="16139" width="7" style="53" bestFit="1" customWidth="1"/>
    <col min="16140" max="16140" width="7.28515625" style="53" bestFit="1" customWidth="1"/>
    <col min="16141" max="16141" width="45.28515625" style="53" customWidth="1"/>
    <col min="16142" max="16384" width="9.140625" style="53"/>
  </cols>
  <sheetData>
    <row r="1" spans="1:18">
      <c r="M1" s="89" t="s">
        <v>390</v>
      </c>
      <c r="R1" s="89"/>
    </row>
    <row r="2" spans="1:18">
      <c r="M2" s="89" t="s">
        <v>127</v>
      </c>
      <c r="R2" s="89"/>
    </row>
    <row r="3" spans="1:18">
      <c r="M3" s="89" t="s">
        <v>134</v>
      </c>
      <c r="R3" s="89"/>
    </row>
    <row r="4" spans="1:18">
      <c r="M4" s="90"/>
      <c r="R4" s="90"/>
    </row>
    <row r="5" spans="1:18">
      <c r="M5" s="89" t="s">
        <v>129</v>
      </c>
      <c r="R5" s="89"/>
    </row>
    <row r="6" spans="1:18">
      <c r="M6" s="89" t="s">
        <v>135</v>
      </c>
      <c r="R6" s="89"/>
    </row>
    <row r="7" spans="1:18">
      <c r="M7" s="91" t="s">
        <v>136</v>
      </c>
      <c r="R7" s="91"/>
    </row>
    <row r="8" spans="1:18">
      <c r="M8" s="89" t="s">
        <v>131</v>
      </c>
      <c r="R8" s="89"/>
    </row>
    <row r="9" spans="1:18">
      <c r="R9" s="89"/>
    </row>
    <row r="10" spans="1:18">
      <c r="B10" s="124" t="s">
        <v>389</v>
      </c>
      <c r="R10" s="89"/>
    </row>
    <row r="11" spans="1:18"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89" t="s">
        <v>133</v>
      </c>
      <c r="N11" s="139"/>
      <c r="O11" s="139"/>
      <c r="R11" s="89"/>
    </row>
    <row r="12" spans="1:18" ht="32.25" customHeight="1">
      <c r="A12" s="138" t="s">
        <v>3</v>
      </c>
      <c r="B12" s="138" t="s">
        <v>71</v>
      </c>
      <c r="C12" s="138" t="s">
        <v>72</v>
      </c>
      <c r="D12" s="138"/>
      <c r="E12" s="138"/>
      <c r="F12" s="138"/>
      <c r="G12" s="138"/>
      <c r="H12" s="138"/>
      <c r="I12" s="138"/>
      <c r="J12" s="138"/>
      <c r="K12" s="138"/>
      <c r="L12" s="138"/>
      <c r="M12" s="138" t="s">
        <v>4</v>
      </c>
      <c r="R12" s="89"/>
    </row>
    <row r="13" spans="1:18">
      <c r="A13" s="138"/>
      <c r="B13" s="138"/>
      <c r="C13" s="138" t="s">
        <v>11</v>
      </c>
      <c r="D13" s="138"/>
      <c r="E13" s="138" t="s">
        <v>5</v>
      </c>
      <c r="F13" s="138"/>
      <c r="G13" s="138" t="s">
        <v>6</v>
      </c>
      <c r="H13" s="138"/>
      <c r="I13" s="138" t="s">
        <v>7</v>
      </c>
      <c r="J13" s="138"/>
      <c r="K13" s="138" t="s">
        <v>8</v>
      </c>
      <c r="L13" s="138"/>
      <c r="M13" s="138"/>
    </row>
    <row r="14" spans="1:18">
      <c r="A14" s="138"/>
      <c r="B14" s="138"/>
      <c r="C14" s="62" t="s">
        <v>2</v>
      </c>
      <c r="D14" s="62" t="s">
        <v>73</v>
      </c>
      <c r="E14" s="62" t="s">
        <v>9</v>
      </c>
      <c r="F14" s="62" t="s">
        <v>10</v>
      </c>
      <c r="G14" s="62" t="s">
        <v>9</v>
      </c>
      <c r="H14" s="62" t="s">
        <v>10</v>
      </c>
      <c r="I14" s="62" t="s">
        <v>9</v>
      </c>
      <c r="J14" s="62" t="s">
        <v>10</v>
      </c>
      <c r="K14" s="62" t="s">
        <v>9</v>
      </c>
      <c r="L14" s="62" t="s">
        <v>10</v>
      </c>
      <c r="M14" s="138"/>
    </row>
    <row r="15" spans="1:18">
      <c r="A15" s="77">
        <v>1</v>
      </c>
      <c r="B15" s="71" t="s">
        <v>75</v>
      </c>
      <c r="C15" s="119">
        <f>SUM(C16,C23,C27,C28)</f>
        <v>377.39928024258643</v>
      </c>
      <c r="D15" s="119">
        <f t="shared" ref="D15:L15" si="0">SUM(D16,D23,D27,D28)</f>
        <v>124.00178822472537</v>
      </c>
      <c r="E15" s="119">
        <f t="shared" si="0"/>
        <v>58.925716610169488</v>
      </c>
      <c r="F15" s="119">
        <f t="shared" si="0"/>
        <v>124.00178822472537</v>
      </c>
      <c r="G15" s="119">
        <f t="shared" si="0"/>
        <v>68.828108474576268</v>
      </c>
      <c r="H15" s="119">
        <f t="shared" si="0"/>
        <v>0</v>
      </c>
      <c r="I15" s="119">
        <f t="shared" si="0"/>
        <v>74.603344967935584</v>
      </c>
      <c r="J15" s="119">
        <f t="shared" si="0"/>
        <v>0</v>
      </c>
      <c r="K15" s="119">
        <f t="shared" si="0"/>
        <v>175.04211018990509</v>
      </c>
      <c r="L15" s="119">
        <f t="shared" si="0"/>
        <v>0</v>
      </c>
      <c r="M15" s="63"/>
    </row>
    <row r="16" spans="1:18" ht="31.5">
      <c r="A16" s="68" t="s">
        <v>76</v>
      </c>
      <c r="B16" s="67" t="s">
        <v>77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  <c r="N16" s="51"/>
      <c r="O16" s="51"/>
    </row>
    <row r="17" spans="1:13" ht="31.5">
      <c r="A17" s="68" t="s">
        <v>78</v>
      </c>
      <c r="B17" s="67" t="s">
        <v>79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3"/>
    </row>
    <row r="18" spans="1:13">
      <c r="A18" s="68" t="s">
        <v>80</v>
      </c>
      <c r="B18" s="67" t="s">
        <v>81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3"/>
    </row>
    <row r="19" spans="1:13" ht="47.25">
      <c r="A19" s="68" t="s">
        <v>82</v>
      </c>
      <c r="B19" s="67" t="s">
        <v>83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3"/>
    </row>
    <row r="20" spans="1:13" ht="31.5">
      <c r="A20" s="68" t="s">
        <v>84</v>
      </c>
      <c r="B20" s="67" t="s">
        <v>85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3"/>
    </row>
    <row r="21" spans="1:13" ht="31.5">
      <c r="A21" s="68" t="s">
        <v>86</v>
      </c>
      <c r="B21" s="67" t="s">
        <v>87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3"/>
    </row>
    <row r="22" spans="1:13">
      <c r="A22" s="68" t="s">
        <v>88</v>
      </c>
      <c r="B22" s="67" t="s">
        <v>89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3"/>
    </row>
    <row r="23" spans="1:13">
      <c r="A23" s="68" t="s">
        <v>90</v>
      </c>
      <c r="B23" s="67" t="s">
        <v>91</v>
      </c>
      <c r="C23" s="119">
        <f>C24</f>
        <v>248.74456884724924</v>
      </c>
      <c r="D23" s="119">
        <f t="shared" ref="D23:L23" si="1">D24</f>
        <v>85.486510913220286</v>
      </c>
      <c r="E23" s="120">
        <f t="shared" si="1"/>
        <v>44.760949152542373</v>
      </c>
      <c r="F23" s="120">
        <f t="shared" si="1"/>
        <v>85.486510913220286</v>
      </c>
      <c r="G23" s="120">
        <f t="shared" si="1"/>
        <v>52.862372881355931</v>
      </c>
      <c r="H23" s="120">
        <f t="shared" si="1"/>
        <v>0</v>
      </c>
      <c r="I23" s="120">
        <f t="shared" si="1"/>
        <v>57.922972610000002</v>
      </c>
      <c r="J23" s="120">
        <f t="shared" si="1"/>
        <v>0</v>
      </c>
      <c r="K23" s="120">
        <f t="shared" si="1"/>
        <v>93.198274203350934</v>
      </c>
      <c r="L23" s="120">
        <f t="shared" si="1"/>
        <v>0</v>
      </c>
      <c r="M23" s="63"/>
    </row>
    <row r="24" spans="1:13">
      <c r="A24" s="68" t="s">
        <v>92</v>
      </c>
      <c r="B24" s="67" t="s">
        <v>93</v>
      </c>
      <c r="C24" s="119">
        <f>SUM(E24,G24,I24,K24)</f>
        <v>248.74456884724924</v>
      </c>
      <c r="D24" s="119">
        <f>SUM(F24,H24,J24,L24)</f>
        <v>85.486510913220286</v>
      </c>
      <c r="E24" s="120">
        <f>'план по объектам'!Q17</f>
        <v>44.760949152542373</v>
      </c>
      <c r="F24" s="121">
        <v>85.486510913220286</v>
      </c>
      <c r="G24" s="120">
        <f>'план по объектам'!W17</f>
        <v>52.862372881355931</v>
      </c>
      <c r="H24" s="64"/>
      <c r="I24" s="120">
        <f>'план по объектам'!AC17</f>
        <v>57.922972610000002</v>
      </c>
      <c r="J24" s="64"/>
      <c r="K24" s="120">
        <f>'план по объектам'!AI17</f>
        <v>93.198274203350934</v>
      </c>
      <c r="L24" s="62"/>
      <c r="M24" s="63"/>
    </row>
    <row r="25" spans="1:13">
      <c r="A25" s="68" t="s">
        <v>94</v>
      </c>
      <c r="B25" s="67" t="s">
        <v>95</v>
      </c>
      <c r="C25" s="62"/>
      <c r="D25" s="62"/>
      <c r="E25" s="64"/>
      <c r="F25" s="64"/>
      <c r="G25" s="64"/>
      <c r="H25" s="64"/>
      <c r="I25" s="64"/>
      <c r="J25" s="64"/>
      <c r="K25" s="64"/>
      <c r="L25" s="62"/>
      <c r="M25" s="63"/>
    </row>
    <row r="26" spans="1:13" ht="31.5">
      <c r="A26" s="68" t="s">
        <v>96</v>
      </c>
      <c r="B26" s="67" t="s">
        <v>97</v>
      </c>
      <c r="C26" s="62"/>
      <c r="D26" s="62"/>
      <c r="E26" s="64"/>
      <c r="F26" s="64"/>
      <c r="G26" s="64"/>
      <c r="H26" s="64"/>
      <c r="I26" s="64"/>
      <c r="J26" s="64"/>
      <c r="K26" s="64"/>
      <c r="L26" s="62"/>
      <c r="M26" s="63"/>
    </row>
    <row r="27" spans="1:13">
      <c r="A27" s="68" t="s">
        <v>98</v>
      </c>
      <c r="B27" s="67" t="s">
        <v>99</v>
      </c>
      <c r="C27" s="119">
        <f>SUM(E27,G27,I27,K27)</f>
        <v>128.65471139533719</v>
      </c>
      <c r="D27" s="119">
        <f>SUM(F27,H27,J27,L27)</f>
        <v>38.515277311505088</v>
      </c>
      <c r="E27" s="120">
        <f>'план по объектам'!S17</f>
        <v>14.164767457627114</v>
      </c>
      <c r="F27" s="121">
        <v>38.515277311505088</v>
      </c>
      <c r="G27" s="120">
        <f>'план по объектам'!Y17</f>
        <v>15.965735593220337</v>
      </c>
      <c r="H27" s="64"/>
      <c r="I27" s="120">
        <f>'план по объектам'!AE17</f>
        <v>16.680372357935589</v>
      </c>
      <c r="J27" s="64"/>
      <c r="K27" s="120">
        <f>'план по объектам'!AK17</f>
        <v>81.84383598655414</v>
      </c>
      <c r="L27" s="62"/>
      <c r="M27" s="63"/>
    </row>
    <row r="28" spans="1:13">
      <c r="A28" s="68" t="s">
        <v>100</v>
      </c>
      <c r="B28" s="67" t="s">
        <v>101</v>
      </c>
      <c r="C28" s="62"/>
      <c r="D28" s="62"/>
      <c r="E28" s="64"/>
      <c r="F28" s="64"/>
      <c r="G28" s="64"/>
      <c r="H28" s="64"/>
      <c r="I28" s="64"/>
      <c r="J28" s="64"/>
      <c r="K28" s="64"/>
      <c r="L28" s="62"/>
      <c r="M28" s="63"/>
    </row>
    <row r="29" spans="1:13">
      <c r="A29" s="68" t="s">
        <v>102</v>
      </c>
      <c r="B29" s="67" t="s">
        <v>103</v>
      </c>
      <c r="C29" s="62"/>
      <c r="D29" s="62"/>
      <c r="E29" s="64"/>
      <c r="F29" s="64"/>
      <c r="G29" s="64"/>
      <c r="H29" s="64"/>
      <c r="I29" s="64"/>
      <c r="J29" s="64"/>
      <c r="K29" s="64"/>
      <c r="L29" s="62"/>
      <c r="M29" s="63"/>
    </row>
    <row r="30" spans="1:13" ht="31.5">
      <c r="A30" s="68" t="s">
        <v>104</v>
      </c>
      <c r="B30" s="67" t="s">
        <v>105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3"/>
    </row>
    <row r="31" spans="1:13">
      <c r="A31" s="123" t="s">
        <v>106</v>
      </c>
      <c r="B31" s="71" t="s">
        <v>107</v>
      </c>
      <c r="C31" s="122">
        <f>SUM(C32:C38)</f>
        <v>1676.3266277935131</v>
      </c>
      <c r="D31" s="122">
        <f t="shared" ref="D31:L31" si="2">SUM(D32:D38)</f>
        <v>356.20025628525417</v>
      </c>
      <c r="E31" s="122">
        <f t="shared" si="2"/>
        <v>293.07222338983058</v>
      </c>
      <c r="F31" s="122">
        <f t="shared" si="2"/>
        <v>356.20025628525417</v>
      </c>
      <c r="G31" s="122">
        <f t="shared" si="2"/>
        <v>385.05170152542377</v>
      </c>
      <c r="H31" s="122">
        <f t="shared" si="2"/>
        <v>0</v>
      </c>
      <c r="I31" s="122">
        <f t="shared" si="2"/>
        <v>344.48896271186442</v>
      </c>
      <c r="J31" s="122">
        <f t="shared" si="2"/>
        <v>0</v>
      </c>
      <c r="K31" s="122">
        <f t="shared" si="2"/>
        <v>653.71374016639425</v>
      </c>
      <c r="L31" s="122">
        <f t="shared" si="2"/>
        <v>0</v>
      </c>
      <c r="M31" s="63"/>
    </row>
    <row r="32" spans="1:13">
      <c r="A32" s="68" t="s">
        <v>108</v>
      </c>
      <c r="B32" s="67" t="s">
        <v>109</v>
      </c>
      <c r="C32" s="63"/>
      <c r="D32" s="63"/>
      <c r="E32" s="63"/>
      <c r="F32" s="64"/>
      <c r="G32" s="64"/>
      <c r="H32" s="64"/>
      <c r="I32" s="64"/>
      <c r="J32" s="64"/>
      <c r="K32" s="64"/>
      <c r="L32" s="64"/>
      <c r="M32" s="63"/>
    </row>
    <row r="33" spans="1:13">
      <c r="A33" s="68" t="s">
        <v>110</v>
      </c>
      <c r="B33" s="67" t="s">
        <v>111</v>
      </c>
      <c r="C33" s="63"/>
      <c r="D33" s="63"/>
      <c r="E33" s="63"/>
      <c r="F33" s="63"/>
      <c r="G33" s="63"/>
      <c r="H33" s="64"/>
      <c r="I33" s="64"/>
      <c r="J33" s="64"/>
      <c r="K33" s="64"/>
      <c r="L33" s="62"/>
      <c r="M33" s="63"/>
    </row>
    <row r="34" spans="1:13">
      <c r="A34" s="69" t="s">
        <v>112</v>
      </c>
      <c r="B34" s="67" t="s">
        <v>113</v>
      </c>
      <c r="C34" s="62"/>
      <c r="D34" s="62"/>
      <c r="E34" s="64"/>
      <c r="F34" s="64"/>
      <c r="G34" s="64"/>
      <c r="H34" s="64"/>
      <c r="I34" s="64"/>
      <c r="J34" s="64"/>
      <c r="K34" s="64"/>
      <c r="L34" s="62"/>
      <c r="M34" s="63"/>
    </row>
    <row r="35" spans="1:13">
      <c r="A35" s="69" t="s">
        <v>114</v>
      </c>
      <c r="B35" s="67" t="s">
        <v>115</v>
      </c>
      <c r="C35" s="119">
        <f>SUM(E35,G35,I35,K35)</f>
        <v>1205.5028000000002</v>
      </c>
      <c r="D35" s="119">
        <f>SUM(F35,H35,J35,L35)</f>
        <v>201.91947024000001</v>
      </c>
      <c r="E35" s="120">
        <f>'план по объектам'!O17</f>
        <v>259.14002000000005</v>
      </c>
      <c r="F35" s="121">
        <v>201.91947024000001</v>
      </c>
      <c r="G35" s="120">
        <f>'план по объектам'!U17</f>
        <v>349.21221000000003</v>
      </c>
      <c r="H35" s="64"/>
      <c r="I35" s="120">
        <f>'план по объектам'!AA17</f>
        <v>309.7432</v>
      </c>
      <c r="J35" s="64"/>
      <c r="K35" s="120">
        <f>'план по объектам'!AG17</f>
        <v>287.40737000000001</v>
      </c>
      <c r="L35" s="62"/>
      <c r="M35" s="63"/>
    </row>
    <row r="36" spans="1:13">
      <c r="A36" s="68" t="s">
        <v>116</v>
      </c>
      <c r="B36" s="67" t="s">
        <v>117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</row>
    <row r="37" spans="1:13">
      <c r="A37" s="68" t="s">
        <v>118</v>
      </c>
      <c r="B37" s="67" t="s">
        <v>119</v>
      </c>
      <c r="C37" s="63"/>
      <c r="D37" s="63"/>
      <c r="E37" s="63"/>
      <c r="F37" s="65"/>
      <c r="G37" s="65"/>
      <c r="H37" s="65"/>
      <c r="I37" s="63"/>
      <c r="J37" s="63"/>
      <c r="K37" s="63"/>
      <c r="L37" s="63"/>
      <c r="M37" s="63"/>
    </row>
    <row r="38" spans="1:13">
      <c r="A38" s="68" t="s">
        <v>120</v>
      </c>
      <c r="B38" s="67" t="s">
        <v>121</v>
      </c>
      <c r="C38" s="119">
        <f>SUM(E38,G38,I38,K38)</f>
        <v>470.82382779351281</v>
      </c>
      <c r="D38" s="119">
        <f>SUM(F38,H38,J38,L38)</f>
        <v>154.28078604525416</v>
      </c>
      <c r="E38" s="120">
        <f>'план по объектам'!R17</f>
        <v>33.932203389830512</v>
      </c>
      <c r="F38" s="121">
        <v>154.28078604525416</v>
      </c>
      <c r="G38" s="120">
        <f>'план по объектам'!X17</f>
        <v>35.839491525423732</v>
      </c>
      <c r="H38" s="64"/>
      <c r="I38" s="120">
        <f>'план по объектам'!AD17</f>
        <v>34.745762711864408</v>
      </c>
      <c r="J38" s="64"/>
      <c r="K38" s="120">
        <f>'план по объектам'!AJ17</f>
        <v>366.30637016639417</v>
      </c>
      <c r="L38" s="66"/>
      <c r="M38" s="63"/>
    </row>
    <row r="39" spans="1:13" ht="31.5">
      <c r="A39" s="70"/>
      <c r="B39" s="71" t="s">
        <v>122</v>
      </c>
      <c r="C39" s="122">
        <f>C15+C31</f>
        <v>2053.7259080360996</v>
      </c>
      <c r="D39" s="122">
        <f t="shared" ref="D39:K39" si="3">D15+D31</f>
        <v>480.20204450997954</v>
      </c>
      <c r="E39" s="122">
        <f t="shared" si="3"/>
        <v>351.99794000000009</v>
      </c>
      <c r="F39" s="122">
        <f t="shared" si="3"/>
        <v>480.20204450997954</v>
      </c>
      <c r="G39" s="122">
        <f t="shared" si="3"/>
        <v>453.87981000000002</v>
      </c>
      <c r="H39" s="122">
        <f t="shared" si="3"/>
        <v>0</v>
      </c>
      <c r="I39" s="122">
        <f t="shared" si="3"/>
        <v>419.0923076798</v>
      </c>
      <c r="J39" s="122">
        <f t="shared" si="3"/>
        <v>0</v>
      </c>
      <c r="K39" s="122">
        <f t="shared" si="3"/>
        <v>828.75585035629933</v>
      </c>
      <c r="L39" s="122">
        <f>L15+L31</f>
        <v>0</v>
      </c>
      <c r="M39" s="63"/>
    </row>
  </sheetData>
  <mergeCells count="10">
    <mergeCell ref="K13:L13"/>
    <mergeCell ref="N11:O11"/>
    <mergeCell ref="A12:A14"/>
    <mergeCell ref="B12:B14"/>
    <mergeCell ref="C12:L12"/>
    <mergeCell ref="M12:M14"/>
    <mergeCell ref="C13:D13"/>
    <mergeCell ref="E13:F13"/>
    <mergeCell ref="G13:H13"/>
    <mergeCell ref="I13:J1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AP203"/>
  <sheetViews>
    <sheetView topLeftCell="A13" workbookViewId="0">
      <selection activeCell="K17" sqref="K17"/>
    </sheetView>
  </sheetViews>
  <sheetFormatPr defaultRowHeight="12.75" outlineLevelRow="1"/>
  <cols>
    <col min="1" max="1" width="5.140625" style="87" customWidth="1"/>
    <col min="2" max="2" width="10.140625" style="88" customWidth="1"/>
    <col min="3" max="3" width="6.7109375" style="88" customWidth="1"/>
    <col min="4" max="4" width="8.5703125" style="88" customWidth="1"/>
    <col min="5" max="5" width="8.85546875" style="88" customWidth="1"/>
    <col min="6" max="6" width="47.85546875" style="87" customWidth="1"/>
    <col min="7" max="7" width="12" style="87" customWidth="1"/>
    <col min="8" max="8" width="10.28515625" style="87" customWidth="1"/>
    <col min="9" max="9" width="9.42578125" style="87" customWidth="1"/>
    <col min="10" max="10" width="9" style="87" customWidth="1"/>
    <col min="11" max="11" width="9.42578125" style="87" customWidth="1"/>
    <col min="12" max="12" width="8.28515625" style="87" customWidth="1"/>
    <col min="13" max="13" width="8.85546875" style="87" customWidth="1"/>
    <col min="14" max="14" width="9.5703125" style="87" customWidth="1"/>
    <col min="15" max="15" width="8.7109375" style="87" customWidth="1"/>
    <col min="16" max="16" width="7.85546875" style="87" customWidth="1"/>
    <col min="17" max="17" width="9.140625" style="87" customWidth="1"/>
    <col min="18" max="18" width="8.42578125" style="87" customWidth="1"/>
    <col min="19" max="37" width="9.140625" style="87" customWidth="1"/>
    <col min="38" max="16384" width="9.140625" style="87"/>
  </cols>
  <sheetData>
    <row r="8" spans="1:42" ht="15.75">
      <c r="F8" s="92"/>
    </row>
    <row r="9" spans="1:42" ht="15.75">
      <c r="F9" s="92"/>
    </row>
    <row r="10" spans="1:42" ht="15.75">
      <c r="F10" s="92" t="s">
        <v>137</v>
      </c>
    </row>
    <row r="12" spans="1:42" s="93" customFormat="1" ht="12.75" customHeight="1">
      <c r="A12" s="155" t="s">
        <v>3</v>
      </c>
      <c r="B12" s="156" t="s">
        <v>138</v>
      </c>
      <c r="C12" s="156" t="s">
        <v>139</v>
      </c>
      <c r="D12" s="156" t="s">
        <v>140</v>
      </c>
      <c r="E12" s="156" t="s">
        <v>141</v>
      </c>
      <c r="F12" s="154"/>
      <c r="G12" s="140" t="s">
        <v>142</v>
      </c>
      <c r="H12" s="143" t="s">
        <v>143</v>
      </c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</row>
    <row r="13" spans="1:42" s="93" customFormat="1" ht="12.75" customHeight="1">
      <c r="A13" s="155"/>
      <c r="B13" s="156"/>
      <c r="C13" s="156"/>
      <c r="D13" s="156"/>
      <c r="E13" s="156"/>
      <c r="F13" s="154"/>
      <c r="G13" s="141" t="s">
        <v>142</v>
      </c>
      <c r="H13" s="145" t="s">
        <v>144</v>
      </c>
      <c r="I13" s="145"/>
      <c r="J13" s="145"/>
      <c r="K13" s="145"/>
      <c r="L13" s="145"/>
      <c r="M13" s="145"/>
      <c r="N13" s="146" t="s">
        <v>145</v>
      </c>
      <c r="O13" s="147"/>
      <c r="P13" s="147"/>
      <c r="Q13" s="147"/>
      <c r="R13" s="147"/>
      <c r="S13" s="147"/>
      <c r="T13" s="146" t="s">
        <v>146</v>
      </c>
      <c r="U13" s="147"/>
      <c r="V13" s="147"/>
      <c r="W13" s="147"/>
      <c r="X13" s="147"/>
      <c r="Y13" s="147"/>
      <c r="Z13" s="146" t="s">
        <v>147</v>
      </c>
      <c r="AA13" s="147"/>
      <c r="AB13" s="147"/>
      <c r="AC13" s="147"/>
      <c r="AD13" s="147"/>
      <c r="AE13" s="147"/>
      <c r="AF13" s="146" t="s">
        <v>148</v>
      </c>
      <c r="AG13" s="147"/>
      <c r="AH13" s="147"/>
      <c r="AI13" s="147"/>
      <c r="AJ13" s="147"/>
      <c r="AK13" s="147"/>
    </row>
    <row r="14" spans="1:42" s="93" customFormat="1" ht="18.75" customHeight="1">
      <c r="A14" s="155"/>
      <c r="B14" s="156"/>
      <c r="C14" s="156"/>
      <c r="D14" s="156"/>
      <c r="E14" s="156"/>
      <c r="F14" s="154"/>
      <c r="G14" s="141"/>
      <c r="H14" s="151" t="s">
        <v>149</v>
      </c>
      <c r="I14" s="152"/>
      <c r="J14" s="152"/>
      <c r="K14" s="152"/>
      <c r="L14" s="152"/>
      <c r="M14" s="153"/>
      <c r="N14" s="148" t="s">
        <v>149</v>
      </c>
      <c r="O14" s="149"/>
      <c r="P14" s="149"/>
      <c r="Q14" s="149"/>
      <c r="R14" s="149"/>
      <c r="S14" s="150"/>
      <c r="T14" s="148" t="s">
        <v>149</v>
      </c>
      <c r="U14" s="149"/>
      <c r="V14" s="149"/>
      <c r="W14" s="149"/>
      <c r="X14" s="149"/>
      <c r="Y14" s="150"/>
      <c r="Z14" s="148" t="s">
        <v>149</v>
      </c>
      <c r="AA14" s="149"/>
      <c r="AB14" s="149"/>
      <c r="AC14" s="149"/>
      <c r="AD14" s="149"/>
      <c r="AE14" s="150"/>
      <c r="AF14" s="148" t="s">
        <v>149</v>
      </c>
      <c r="AG14" s="149"/>
      <c r="AH14" s="149"/>
      <c r="AI14" s="149"/>
      <c r="AJ14" s="149"/>
      <c r="AK14" s="150"/>
    </row>
    <row r="15" spans="1:42" s="93" customFormat="1" ht="219.75" customHeight="1">
      <c r="A15" s="155"/>
      <c r="B15" s="156"/>
      <c r="C15" s="156"/>
      <c r="D15" s="156"/>
      <c r="E15" s="156"/>
      <c r="F15" s="154"/>
      <c r="G15" s="142"/>
      <c r="H15" s="94" t="s">
        <v>150</v>
      </c>
      <c r="I15" s="95" t="s">
        <v>151</v>
      </c>
      <c r="J15" s="95" t="s">
        <v>152</v>
      </c>
      <c r="K15" s="95" t="s">
        <v>153</v>
      </c>
      <c r="L15" s="95" t="s">
        <v>154</v>
      </c>
      <c r="M15" s="95" t="s">
        <v>155</v>
      </c>
      <c r="N15" s="95" t="s">
        <v>150</v>
      </c>
      <c r="O15" s="95" t="s">
        <v>151</v>
      </c>
      <c r="P15" s="95" t="s">
        <v>152</v>
      </c>
      <c r="Q15" s="95" t="s">
        <v>153</v>
      </c>
      <c r="R15" s="95" t="s">
        <v>154</v>
      </c>
      <c r="S15" s="95" t="s">
        <v>155</v>
      </c>
      <c r="T15" s="95" t="s">
        <v>150</v>
      </c>
      <c r="U15" s="95" t="s">
        <v>151</v>
      </c>
      <c r="V15" s="95" t="s">
        <v>152</v>
      </c>
      <c r="W15" s="95" t="s">
        <v>153</v>
      </c>
      <c r="X15" s="95" t="s">
        <v>154</v>
      </c>
      <c r="Y15" s="95" t="s">
        <v>155</v>
      </c>
      <c r="Z15" s="95" t="s">
        <v>150</v>
      </c>
      <c r="AA15" s="95" t="s">
        <v>151</v>
      </c>
      <c r="AB15" s="95" t="s">
        <v>152</v>
      </c>
      <c r="AC15" s="95" t="s">
        <v>153</v>
      </c>
      <c r="AD15" s="95" t="s">
        <v>154</v>
      </c>
      <c r="AE15" s="95" t="s">
        <v>155</v>
      </c>
      <c r="AF15" s="95" t="s">
        <v>150</v>
      </c>
      <c r="AG15" s="95" t="s">
        <v>151</v>
      </c>
      <c r="AH15" s="95" t="s">
        <v>152</v>
      </c>
      <c r="AI15" s="95" t="s">
        <v>153</v>
      </c>
      <c r="AJ15" s="95" t="s">
        <v>154</v>
      </c>
      <c r="AK15" s="95" t="s">
        <v>155</v>
      </c>
    </row>
    <row r="16" spans="1:42">
      <c r="N16" s="97"/>
      <c r="O16" s="97"/>
      <c r="P16" s="97"/>
      <c r="Q16" s="97"/>
      <c r="R16" s="97"/>
      <c r="S16" s="97"/>
      <c r="AL16" s="98"/>
      <c r="AM16" s="98"/>
      <c r="AN16" s="98"/>
      <c r="AO16" s="98"/>
      <c r="AP16" s="98"/>
    </row>
    <row r="17" spans="1:42" s="102" customFormat="1" ht="21.75" customHeight="1">
      <c r="A17" s="96"/>
      <c r="B17" s="99">
        <v>1</v>
      </c>
      <c r="C17" s="99"/>
      <c r="D17" s="99"/>
      <c r="E17" s="99"/>
      <c r="F17" s="100" t="s">
        <v>156</v>
      </c>
      <c r="G17" s="101">
        <v>9595.3479147116013</v>
      </c>
      <c r="H17" s="101">
        <v>2053.718908036099</v>
      </c>
      <c r="I17" s="101">
        <v>1205.5028</v>
      </c>
      <c r="J17" s="101">
        <v>0</v>
      </c>
      <c r="K17" s="101">
        <v>248.74387457959492</v>
      </c>
      <c r="L17" s="101">
        <v>470.82213287825863</v>
      </c>
      <c r="M17" s="101">
        <v>128.65535364757108</v>
      </c>
      <c r="N17" s="101">
        <v>351.99793999999997</v>
      </c>
      <c r="O17" s="101">
        <v>259.14002000000005</v>
      </c>
      <c r="P17" s="101">
        <v>0</v>
      </c>
      <c r="Q17" s="101">
        <v>44.760949152542373</v>
      </c>
      <c r="R17" s="101">
        <v>33.932203389830512</v>
      </c>
      <c r="S17" s="101">
        <v>14.164767457627114</v>
      </c>
      <c r="T17" s="101">
        <v>453.87981000000002</v>
      </c>
      <c r="U17" s="101">
        <v>349.21221000000003</v>
      </c>
      <c r="V17" s="101">
        <v>0</v>
      </c>
      <c r="W17" s="101">
        <v>52.862372881355931</v>
      </c>
      <c r="X17" s="101">
        <v>35.839491525423732</v>
      </c>
      <c r="Y17" s="101">
        <v>15.965735593220337</v>
      </c>
      <c r="Z17" s="101">
        <v>419.0923076798</v>
      </c>
      <c r="AA17" s="101">
        <v>309.7432</v>
      </c>
      <c r="AB17" s="101">
        <v>0</v>
      </c>
      <c r="AC17" s="101">
        <v>57.922972610000002</v>
      </c>
      <c r="AD17" s="101">
        <v>34.745762711864408</v>
      </c>
      <c r="AE17" s="101">
        <v>16.680372357935589</v>
      </c>
      <c r="AF17" s="101">
        <v>828.75885035629926</v>
      </c>
      <c r="AG17" s="101">
        <v>287.40737000000001</v>
      </c>
      <c r="AH17" s="101">
        <v>0</v>
      </c>
      <c r="AI17" s="101">
        <v>93.198274203350934</v>
      </c>
      <c r="AJ17" s="101">
        <v>366.30637016639417</v>
      </c>
      <c r="AK17" s="101">
        <v>81.84383598655414</v>
      </c>
      <c r="AL17" s="98"/>
      <c r="AM17" s="98"/>
      <c r="AN17" s="98"/>
      <c r="AO17" s="98"/>
      <c r="AP17" s="98"/>
    </row>
    <row r="18" spans="1:42" s="102" customFormat="1" ht="21.75" customHeight="1">
      <c r="A18" s="96">
        <v>1</v>
      </c>
      <c r="B18" s="99"/>
      <c r="C18" s="99"/>
      <c r="D18" s="99"/>
      <c r="E18" s="99"/>
      <c r="F18" s="100" t="s">
        <v>157</v>
      </c>
      <c r="G18" s="101">
        <v>2888.9033866744403</v>
      </c>
      <c r="H18" s="101">
        <v>869.3764912397537</v>
      </c>
      <c r="I18" s="101">
        <v>629.24329999999998</v>
      </c>
      <c r="J18" s="101">
        <v>0</v>
      </c>
      <c r="K18" s="101">
        <v>204.24487457959492</v>
      </c>
      <c r="L18" s="101">
        <v>0</v>
      </c>
      <c r="M18" s="101">
        <v>35.897705322704866</v>
      </c>
      <c r="N18" s="101">
        <v>192.72422</v>
      </c>
      <c r="O18" s="101">
        <v>139.90630000000002</v>
      </c>
      <c r="P18" s="101">
        <v>0</v>
      </c>
      <c r="Q18" s="101">
        <v>44.760949152542373</v>
      </c>
      <c r="R18" s="101">
        <v>0</v>
      </c>
      <c r="S18" s="101">
        <v>8.0569708474576238</v>
      </c>
      <c r="T18" s="101">
        <v>230.46800000000002</v>
      </c>
      <c r="U18" s="101">
        <v>168.09039999999999</v>
      </c>
      <c r="V18" s="101">
        <v>0</v>
      </c>
      <c r="W18" s="101">
        <v>52.862372881355931</v>
      </c>
      <c r="X18" s="101">
        <v>0</v>
      </c>
      <c r="Y18" s="101">
        <v>9.5152271186440665</v>
      </c>
      <c r="Z18" s="101">
        <v>207.56230767979997</v>
      </c>
      <c r="AA18" s="101">
        <v>156.321</v>
      </c>
      <c r="AB18" s="101">
        <v>0</v>
      </c>
      <c r="AC18" s="101">
        <v>43.424837016779662</v>
      </c>
      <c r="AD18" s="101">
        <v>0</v>
      </c>
      <c r="AE18" s="101">
        <v>7.8164706630203362</v>
      </c>
      <c r="AF18" s="101">
        <v>238.63196355995416</v>
      </c>
      <c r="AG18" s="101">
        <v>164.92560000000003</v>
      </c>
      <c r="AH18" s="101">
        <v>0</v>
      </c>
      <c r="AI18" s="101">
        <v>63.198274203350934</v>
      </c>
      <c r="AJ18" s="101">
        <v>0</v>
      </c>
      <c r="AK18" s="101">
        <v>10.508089356603161</v>
      </c>
      <c r="AL18" s="98"/>
      <c r="AM18" s="98"/>
      <c r="AN18" s="98"/>
      <c r="AO18" s="98"/>
      <c r="AP18" s="98"/>
    </row>
    <row r="19" spans="1:42" s="102" customFormat="1" ht="25.5">
      <c r="A19" s="96">
        <v>1.1000000000000001</v>
      </c>
      <c r="B19" s="99"/>
      <c r="C19" s="99"/>
      <c r="D19" s="99"/>
      <c r="E19" s="99"/>
      <c r="F19" s="100" t="s">
        <v>158</v>
      </c>
      <c r="G19" s="101">
        <v>1120.7622799999999</v>
      </c>
      <c r="H19" s="101">
        <v>226.70944732000001</v>
      </c>
      <c r="I19" s="101">
        <v>179.2433</v>
      </c>
      <c r="J19" s="101">
        <v>0</v>
      </c>
      <c r="K19" s="101">
        <v>40.225548576271173</v>
      </c>
      <c r="L19" s="101">
        <v>0</v>
      </c>
      <c r="M19" s="101">
        <v>7.2405987437288095</v>
      </c>
      <c r="N19" s="101">
        <v>103.72300000000001</v>
      </c>
      <c r="O19" s="101">
        <v>85.723000000000013</v>
      </c>
      <c r="P19" s="101">
        <v>0</v>
      </c>
      <c r="Q19" s="101">
        <v>15.254237288135595</v>
      </c>
      <c r="R19" s="101">
        <v>0</v>
      </c>
      <c r="S19" s="101">
        <v>2.7457627118644057</v>
      </c>
      <c r="T19" s="101">
        <v>88.203000000000003</v>
      </c>
      <c r="U19" s="101">
        <v>68.090400000000002</v>
      </c>
      <c r="V19" s="101">
        <v>0</v>
      </c>
      <c r="W19" s="101">
        <v>17.044576271186443</v>
      </c>
      <c r="X19" s="101">
        <v>0</v>
      </c>
      <c r="Y19" s="101">
        <v>3.068023728813559</v>
      </c>
      <c r="Z19" s="101">
        <v>14.321</v>
      </c>
      <c r="AA19" s="101">
        <v>6.3209999999999997</v>
      </c>
      <c r="AB19" s="101">
        <v>0</v>
      </c>
      <c r="AC19" s="101">
        <v>6.7796610169491531</v>
      </c>
      <c r="AD19" s="101">
        <v>0</v>
      </c>
      <c r="AE19" s="101">
        <v>1.2203389830508469</v>
      </c>
      <c r="AF19" s="101">
        <v>20.462447319999988</v>
      </c>
      <c r="AG19" s="101">
        <v>19.108900000000006</v>
      </c>
      <c r="AH19" s="101">
        <v>0</v>
      </c>
      <c r="AI19" s="101">
        <v>1.147073999999987</v>
      </c>
      <c r="AJ19" s="101">
        <v>0</v>
      </c>
      <c r="AK19" s="101">
        <v>0.20647331999999763</v>
      </c>
      <c r="AL19" s="98"/>
      <c r="AM19" s="98"/>
      <c r="AN19" s="98"/>
      <c r="AO19" s="98"/>
      <c r="AP19" s="98"/>
    </row>
    <row r="20" spans="1:42" ht="25.5" outlineLevel="1">
      <c r="A20" s="103">
        <v>1</v>
      </c>
      <c r="B20" s="104" t="s">
        <v>159</v>
      </c>
      <c r="C20" s="104">
        <v>0</v>
      </c>
      <c r="D20" s="105">
        <v>1.1000000000000001</v>
      </c>
      <c r="E20" s="106">
        <v>266</v>
      </c>
      <c r="F20" s="107" t="s">
        <v>160</v>
      </c>
      <c r="G20" s="108">
        <v>157.97300000000001</v>
      </c>
      <c r="H20" s="109">
        <v>0</v>
      </c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98"/>
      <c r="AM20" s="98"/>
      <c r="AN20" s="98"/>
      <c r="AO20" s="98"/>
      <c r="AP20" s="98"/>
    </row>
    <row r="21" spans="1:42" outlineLevel="1">
      <c r="A21" s="103">
        <v>2</v>
      </c>
      <c r="B21" s="104" t="s">
        <v>159</v>
      </c>
      <c r="C21" s="104" t="s">
        <v>161</v>
      </c>
      <c r="D21" s="105">
        <v>1.1000000000000001</v>
      </c>
      <c r="E21" s="106">
        <v>52</v>
      </c>
      <c r="F21" s="107" t="s">
        <v>162</v>
      </c>
      <c r="G21" s="108">
        <v>195.20500000000001</v>
      </c>
      <c r="H21" s="109">
        <v>0</v>
      </c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</row>
    <row r="22" spans="1:42" ht="113.25" customHeight="1" outlineLevel="1">
      <c r="A22" s="103">
        <v>3</v>
      </c>
      <c r="B22" s="104" t="s">
        <v>159</v>
      </c>
      <c r="C22" s="104" t="s">
        <v>161</v>
      </c>
      <c r="D22" s="105">
        <v>1.1000000000000001</v>
      </c>
      <c r="E22" s="106">
        <v>255</v>
      </c>
      <c r="F22" s="110" t="s">
        <v>163</v>
      </c>
      <c r="G22" s="108">
        <v>451.47699999999998</v>
      </c>
      <c r="H22" s="109">
        <v>187.35590000000002</v>
      </c>
      <c r="I22" s="108">
        <v>179.2433</v>
      </c>
      <c r="J22" s="108"/>
      <c r="K22" s="108">
        <v>6.8750847457627122</v>
      </c>
      <c r="L22" s="108"/>
      <c r="M22" s="108">
        <v>1.2375152542372883</v>
      </c>
      <c r="N22" s="108">
        <v>85.723000000000013</v>
      </c>
      <c r="O22" s="108">
        <v>85.723000000000013</v>
      </c>
      <c r="P22" s="108"/>
      <c r="Q22" s="108"/>
      <c r="R22" s="108"/>
      <c r="S22" s="108"/>
      <c r="T22" s="108">
        <v>76.203000000000003</v>
      </c>
      <c r="U22" s="108">
        <v>68.090400000000002</v>
      </c>
      <c r="V22" s="111"/>
      <c r="W22" s="108">
        <v>6.8750847457627122</v>
      </c>
      <c r="X22" s="108"/>
      <c r="Y22" s="108">
        <v>1.2375152542372883</v>
      </c>
      <c r="Z22" s="108">
        <v>6.3209999999999997</v>
      </c>
      <c r="AA22" s="108">
        <v>6.3209999999999997</v>
      </c>
      <c r="AB22" s="111"/>
      <c r="AC22" s="111"/>
      <c r="AD22" s="111"/>
      <c r="AE22" s="111"/>
      <c r="AF22" s="108">
        <v>19.108900000000006</v>
      </c>
      <c r="AG22" s="108">
        <v>19.108900000000006</v>
      </c>
      <c r="AH22" s="111"/>
      <c r="AI22" s="108"/>
      <c r="AJ22" s="108"/>
      <c r="AK22" s="108"/>
    </row>
    <row r="23" spans="1:42" ht="25.5" outlineLevel="1">
      <c r="A23" s="103">
        <v>4</v>
      </c>
      <c r="B23" s="104" t="s">
        <v>164</v>
      </c>
      <c r="C23" s="104">
        <v>0</v>
      </c>
      <c r="D23" s="105">
        <v>1.1000000000000001</v>
      </c>
      <c r="E23" s="106">
        <v>2004</v>
      </c>
      <c r="F23" s="107" t="s">
        <v>165</v>
      </c>
      <c r="G23" s="108"/>
      <c r="H23" s="109">
        <v>0</v>
      </c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</row>
    <row r="24" spans="1:42" ht="25.5" outlineLevel="1">
      <c r="A24" s="103">
        <v>5</v>
      </c>
      <c r="B24" s="104" t="s">
        <v>166</v>
      </c>
      <c r="C24" s="104">
        <v>0</v>
      </c>
      <c r="D24" s="105">
        <v>1.1000000000000001</v>
      </c>
      <c r="E24" s="106">
        <v>1054</v>
      </c>
      <c r="F24" s="107" t="s">
        <v>167</v>
      </c>
      <c r="G24" s="108"/>
      <c r="H24" s="109">
        <v>0</v>
      </c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</row>
    <row r="25" spans="1:42" ht="25.5" outlineLevel="1">
      <c r="A25" s="103">
        <v>6</v>
      </c>
      <c r="B25" s="104" t="s">
        <v>166</v>
      </c>
      <c r="C25" s="104">
        <v>0</v>
      </c>
      <c r="D25" s="105">
        <v>1.1000000000000001</v>
      </c>
      <c r="E25" s="106">
        <v>1682</v>
      </c>
      <c r="F25" s="107" t="s">
        <v>168</v>
      </c>
      <c r="G25" s="108"/>
      <c r="H25" s="109">
        <v>0</v>
      </c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</row>
    <row r="26" spans="1:42" ht="25.5" outlineLevel="1">
      <c r="A26" s="103">
        <v>7</v>
      </c>
      <c r="B26" s="104" t="s">
        <v>166</v>
      </c>
      <c r="C26" s="104">
        <v>0</v>
      </c>
      <c r="D26" s="105">
        <v>1.1000000000000001</v>
      </c>
      <c r="E26" s="106">
        <v>1880</v>
      </c>
      <c r="F26" s="107" t="s">
        <v>169</v>
      </c>
      <c r="G26" s="108"/>
      <c r="H26" s="109">
        <v>0</v>
      </c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</row>
    <row r="27" spans="1:42" ht="25.5" outlineLevel="1">
      <c r="A27" s="103">
        <v>8</v>
      </c>
      <c r="B27" s="104" t="s">
        <v>166</v>
      </c>
      <c r="C27" s="104">
        <v>0</v>
      </c>
      <c r="D27" s="105">
        <v>1.1000000000000001</v>
      </c>
      <c r="E27" s="106">
        <v>2204</v>
      </c>
      <c r="F27" s="107" t="s">
        <v>170</v>
      </c>
      <c r="G27" s="108"/>
      <c r="H27" s="109">
        <v>0</v>
      </c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</row>
    <row r="28" spans="1:42" ht="25.5" outlineLevel="1">
      <c r="A28" s="103">
        <v>9</v>
      </c>
      <c r="B28" s="104" t="s">
        <v>166</v>
      </c>
      <c r="C28" s="104">
        <v>0</v>
      </c>
      <c r="D28" s="105">
        <v>1.1000000000000001</v>
      </c>
      <c r="E28" s="106">
        <v>3204</v>
      </c>
      <c r="F28" s="107" t="s">
        <v>171</v>
      </c>
      <c r="G28" s="108"/>
      <c r="H28" s="109">
        <v>0</v>
      </c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</row>
    <row r="29" spans="1:42" ht="25.5" outlineLevel="1">
      <c r="A29" s="103">
        <v>10</v>
      </c>
      <c r="B29" s="104" t="s">
        <v>166</v>
      </c>
      <c r="C29" s="104">
        <v>0</v>
      </c>
      <c r="D29" s="105">
        <v>1.1000000000000001</v>
      </c>
      <c r="E29" s="106">
        <v>3376</v>
      </c>
      <c r="F29" s="107" t="s">
        <v>172</v>
      </c>
      <c r="G29" s="108"/>
      <c r="H29" s="109">
        <v>0</v>
      </c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</row>
    <row r="30" spans="1:42" ht="25.5" outlineLevel="1">
      <c r="A30" s="103">
        <v>11</v>
      </c>
      <c r="B30" s="104" t="s">
        <v>166</v>
      </c>
      <c r="C30" s="104">
        <v>0</v>
      </c>
      <c r="D30" s="105">
        <v>1.1000000000000001</v>
      </c>
      <c r="E30" s="106">
        <v>3387</v>
      </c>
      <c r="F30" s="107" t="s">
        <v>173</v>
      </c>
      <c r="G30" s="108"/>
      <c r="H30" s="109">
        <v>0</v>
      </c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</row>
    <row r="31" spans="1:42" ht="25.5" outlineLevel="1">
      <c r="A31" s="103">
        <v>12</v>
      </c>
      <c r="B31" s="104" t="s">
        <v>166</v>
      </c>
      <c r="C31" s="104">
        <v>0</v>
      </c>
      <c r="D31" s="105">
        <v>1.1000000000000001</v>
      </c>
      <c r="E31" s="106" t="s">
        <v>174</v>
      </c>
      <c r="F31" s="107" t="s">
        <v>175</v>
      </c>
      <c r="G31" s="108"/>
      <c r="H31" s="109">
        <v>0</v>
      </c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</row>
    <row r="32" spans="1:42" ht="25.5" outlineLevel="1">
      <c r="A32" s="103">
        <v>13</v>
      </c>
      <c r="B32" s="104" t="s">
        <v>166</v>
      </c>
      <c r="C32" s="104">
        <v>0</v>
      </c>
      <c r="D32" s="105">
        <v>1.1000000000000001</v>
      </c>
      <c r="E32" s="106">
        <v>3539</v>
      </c>
      <c r="F32" s="107" t="s">
        <v>176</v>
      </c>
      <c r="G32" s="108"/>
      <c r="H32" s="109">
        <v>0</v>
      </c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</row>
    <row r="33" spans="1:41" ht="25.5" outlineLevel="1">
      <c r="A33" s="103">
        <v>14</v>
      </c>
      <c r="B33" s="104" t="s">
        <v>166</v>
      </c>
      <c r="C33" s="104">
        <v>0</v>
      </c>
      <c r="D33" s="105">
        <v>1.1000000000000001</v>
      </c>
      <c r="E33" s="106">
        <v>4436</v>
      </c>
      <c r="F33" s="107" t="s">
        <v>177</v>
      </c>
      <c r="G33" s="108"/>
      <c r="H33" s="109">
        <v>0</v>
      </c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</row>
    <row r="34" spans="1:41" ht="25.5" outlineLevel="1">
      <c r="A34" s="103">
        <v>15</v>
      </c>
      <c r="B34" s="104" t="s">
        <v>166</v>
      </c>
      <c r="C34" s="104">
        <v>0</v>
      </c>
      <c r="D34" s="105">
        <v>1.1000000000000001</v>
      </c>
      <c r="E34" s="106" t="s">
        <v>178</v>
      </c>
      <c r="F34" s="107" t="s">
        <v>179</v>
      </c>
      <c r="G34" s="108"/>
      <c r="H34" s="109">
        <v>0</v>
      </c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</row>
    <row r="35" spans="1:41" ht="25.5" outlineLevel="1">
      <c r="A35" s="103">
        <v>16</v>
      </c>
      <c r="B35" s="104" t="s">
        <v>166</v>
      </c>
      <c r="C35" s="104">
        <v>0</v>
      </c>
      <c r="D35" s="105">
        <v>1.1000000000000001</v>
      </c>
      <c r="E35" s="106">
        <v>3502</v>
      </c>
      <c r="F35" s="107" t="s">
        <v>180</v>
      </c>
      <c r="G35" s="108"/>
      <c r="H35" s="109">
        <v>0</v>
      </c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</row>
    <row r="36" spans="1:41" ht="25.5" outlineLevel="1">
      <c r="A36" s="103">
        <v>17</v>
      </c>
      <c r="B36" s="104" t="s">
        <v>159</v>
      </c>
      <c r="C36" s="104">
        <v>0</v>
      </c>
      <c r="D36" s="105">
        <v>1.1000000000000001</v>
      </c>
      <c r="E36" s="106">
        <v>144</v>
      </c>
      <c r="F36" s="107" t="s">
        <v>181</v>
      </c>
      <c r="G36" s="108">
        <v>3.2989999999999999</v>
      </c>
      <c r="H36" s="109">
        <v>0</v>
      </c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</row>
    <row r="37" spans="1:41" ht="25.5" outlineLevel="1">
      <c r="A37" s="103">
        <v>18</v>
      </c>
      <c r="B37" s="104" t="s">
        <v>159</v>
      </c>
      <c r="C37" s="104" t="s">
        <v>161</v>
      </c>
      <c r="D37" s="105">
        <v>1.1000000000000001</v>
      </c>
      <c r="E37" s="106">
        <v>199</v>
      </c>
      <c r="F37" s="107" t="s">
        <v>182</v>
      </c>
      <c r="G37" s="108">
        <v>63.410000000000004</v>
      </c>
      <c r="H37" s="109">
        <v>0</v>
      </c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</row>
    <row r="38" spans="1:41" ht="38.25" outlineLevel="1">
      <c r="A38" s="103">
        <v>19</v>
      </c>
      <c r="B38" s="104" t="s">
        <v>159</v>
      </c>
      <c r="C38" s="104" t="s">
        <v>161</v>
      </c>
      <c r="D38" s="105">
        <v>1.1000000000000001</v>
      </c>
      <c r="E38" s="106">
        <v>302</v>
      </c>
      <c r="F38" s="107" t="s">
        <v>183</v>
      </c>
      <c r="G38" s="108">
        <v>5.6749999999999998</v>
      </c>
      <c r="H38" s="109">
        <v>0</v>
      </c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</row>
    <row r="39" spans="1:41" ht="38.25" outlineLevel="1">
      <c r="A39" s="103">
        <v>20</v>
      </c>
      <c r="B39" s="104" t="s">
        <v>159</v>
      </c>
      <c r="C39" s="104" t="s">
        <v>161</v>
      </c>
      <c r="D39" s="105">
        <v>1.1000000000000001</v>
      </c>
      <c r="E39" s="106">
        <v>306</v>
      </c>
      <c r="F39" s="107" t="s">
        <v>184</v>
      </c>
      <c r="G39" s="108">
        <v>3.5649999999999999</v>
      </c>
      <c r="H39" s="109">
        <v>0</v>
      </c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</row>
    <row r="40" spans="1:41" ht="25.5" outlineLevel="1">
      <c r="A40" s="103">
        <v>21</v>
      </c>
      <c r="B40" s="104" t="s">
        <v>159</v>
      </c>
      <c r="C40" s="104">
        <v>0</v>
      </c>
      <c r="D40" s="105">
        <v>1.1000000000000001</v>
      </c>
      <c r="E40" s="106">
        <v>1328</v>
      </c>
      <c r="F40" s="107" t="s">
        <v>185</v>
      </c>
      <c r="G40" s="108">
        <v>4.2119999999999997</v>
      </c>
      <c r="H40" s="109">
        <v>0</v>
      </c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</row>
    <row r="41" spans="1:41" ht="38.25" outlineLevel="1">
      <c r="A41" s="103">
        <v>22</v>
      </c>
      <c r="B41" s="104" t="s">
        <v>159</v>
      </c>
      <c r="C41" s="104">
        <v>0</v>
      </c>
      <c r="D41" s="105">
        <v>1.1000000000000001</v>
      </c>
      <c r="E41" s="106">
        <v>2171</v>
      </c>
      <c r="F41" s="107" t="s">
        <v>186</v>
      </c>
      <c r="G41" s="108">
        <v>3.214</v>
      </c>
      <c r="H41" s="109">
        <v>0</v>
      </c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</row>
    <row r="42" spans="1:41" ht="25.5" outlineLevel="1">
      <c r="A42" s="103">
        <v>23</v>
      </c>
      <c r="B42" s="104" t="s">
        <v>159</v>
      </c>
      <c r="C42" s="104" t="s">
        <v>161</v>
      </c>
      <c r="D42" s="105">
        <v>1.1000000000000001</v>
      </c>
      <c r="E42" s="106">
        <v>2727</v>
      </c>
      <c r="F42" s="107" t="s">
        <v>187</v>
      </c>
      <c r="G42" s="108">
        <v>1.091</v>
      </c>
      <c r="H42" s="109">
        <v>0</v>
      </c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</row>
    <row r="43" spans="1:41" outlineLevel="1">
      <c r="A43" s="103">
        <v>24</v>
      </c>
      <c r="B43" s="104" t="s">
        <v>159</v>
      </c>
      <c r="C43" s="104" t="s">
        <v>161</v>
      </c>
      <c r="D43" s="105">
        <v>1.1000000000000001</v>
      </c>
      <c r="E43" s="106">
        <v>48</v>
      </c>
      <c r="F43" s="107" t="s">
        <v>188</v>
      </c>
      <c r="G43" s="109">
        <v>231.64127999999999</v>
      </c>
      <c r="H43" s="109">
        <v>39.353547319999983</v>
      </c>
      <c r="I43" s="109">
        <v>0</v>
      </c>
      <c r="J43" s="109">
        <v>0</v>
      </c>
      <c r="K43" s="109">
        <v>33.35046383050846</v>
      </c>
      <c r="L43" s="109">
        <v>0</v>
      </c>
      <c r="M43" s="109">
        <v>6.0030834894915213</v>
      </c>
      <c r="N43" s="109">
        <v>18</v>
      </c>
      <c r="O43" s="109">
        <v>0</v>
      </c>
      <c r="P43" s="109"/>
      <c r="Q43" s="109">
        <v>15.254237288135595</v>
      </c>
      <c r="R43" s="109">
        <v>0</v>
      </c>
      <c r="S43" s="109">
        <v>2.7457627118644057</v>
      </c>
      <c r="T43" s="109">
        <v>12</v>
      </c>
      <c r="U43" s="109">
        <v>0</v>
      </c>
      <c r="V43" s="109">
        <v>0</v>
      </c>
      <c r="W43" s="109">
        <v>10.16949152542373</v>
      </c>
      <c r="X43" s="109">
        <v>0</v>
      </c>
      <c r="Y43" s="109">
        <v>1.8305084745762705</v>
      </c>
      <c r="Z43" s="109">
        <v>8</v>
      </c>
      <c r="AA43" s="109">
        <v>0</v>
      </c>
      <c r="AB43" s="109">
        <v>0</v>
      </c>
      <c r="AC43" s="109">
        <v>6.7796610169491531</v>
      </c>
      <c r="AD43" s="109">
        <v>0</v>
      </c>
      <c r="AE43" s="109">
        <v>1.2203389830508469</v>
      </c>
      <c r="AF43" s="109">
        <v>1.3535473199999846</v>
      </c>
      <c r="AG43" s="109">
        <v>0</v>
      </c>
      <c r="AH43" s="109">
        <v>0</v>
      </c>
      <c r="AI43" s="109">
        <v>1.147073999999987</v>
      </c>
      <c r="AJ43" s="109">
        <v>0</v>
      </c>
      <c r="AK43" s="109">
        <v>0.20647331999999763</v>
      </c>
    </row>
    <row r="44" spans="1:41" outlineLevel="1">
      <c r="A44" s="102">
        <v>24.1</v>
      </c>
      <c r="B44" s="104">
        <v>0</v>
      </c>
      <c r="C44" s="104" t="s">
        <v>161</v>
      </c>
      <c r="D44" s="105">
        <v>0</v>
      </c>
      <c r="E44" s="106" t="s">
        <v>189</v>
      </c>
      <c r="F44" s="107" t="s">
        <v>190</v>
      </c>
      <c r="G44" s="108">
        <v>125.09907999999997</v>
      </c>
      <c r="H44" s="109">
        <v>23.440994430006199</v>
      </c>
      <c r="I44" s="108"/>
      <c r="J44" s="108"/>
      <c r="K44" s="108">
        <v>19.865249516954407</v>
      </c>
      <c r="L44" s="108"/>
      <c r="M44" s="108">
        <v>3.5757449130517927</v>
      </c>
      <c r="N44" s="108">
        <v>8</v>
      </c>
      <c r="O44" s="108"/>
      <c r="P44" s="108"/>
      <c r="Q44" s="108">
        <v>6.7796610169491531</v>
      </c>
      <c r="R44" s="108"/>
      <c r="S44" s="108">
        <v>1.2203389830508469</v>
      </c>
      <c r="T44" s="108">
        <v>10</v>
      </c>
      <c r="U44" s="108"/>
      <c r="V44" s="108"/>
      <c r="W44" s="108">
        <v>8.4745762711864412</v>
      </c>
      <c r="X44" s="108"/>
      <c r="Y44" s="108">
        <v>1.5254237288135588</v>
      </c>
      <c r="Z44" s="108">
        <v>5</v>
      </c>
      <c r="AA44" s="108"/>
      <c r="AB44" s="108"/>
      <c r="AC44" s="108">
        <v>4.2372881355932206</v>
      </c>
      <c r="AD44" s="108"/>
      <c r="AE44" s="108">
        <v>0.76271186440677941</v>
      </c>
      <c r="AF44" s="108">
        <v>0.44099443000619942</v>
      </c>
      <c r="AG44" s="108"/>
      <c r="AH44" s="108"/>
      <c r="AI44" s="108">
        <v>0.37372409322559275</v>
      </c>
      <c r="AJ44" s="108"/>
      <c r="AK44" s="108">
        <v>6.7270336780606677E-2</v>
      </c>
    </row>
    <row r="45" spans="1:41" outlineLevel="1">
      <c r="A45" s="102">
        <v>24.2</v>
      </c>
      <c r="B45" s="104">
        <v>0</v>
      </c>
      <c r="C45" s="104" t="s">
        <v>161</v>
      </c>
      <c r="D45" s="105">
        <v>0</v>
      </c>
      <c r="E45" s="106" t="s">
        <v>191</v>
      </c>
      <c r="F45" s="107" t="s">
        <v>192</v>
      </c>
      <c r="G45" s="108">
        <v>106.54220000000001</v>
      </c>
      <c r="H45" s="109">
        <v>15.912552889993785</v>
      </c>
      <c r="I45" s="108"/>
      <c r="J45" s="108"/>
      <c r="K45" s="108">
        <v>13.485214313554057</v>
      </c>
      <c r="L45" s="108"/>
      <c r="M45" s="108">
        <v>2.4273385764397286</v>
      </c>
      <c r="N45" s="108">
        <v>10</v>
      </c>
      <c r="O45" s="108"/>
      <c r="P45" s="108"/>
      <c r="Q45" s="108">
        <v>8.4745762711864412</v>
      </c>
      <c r="R45" s="108"/>
      <c r="S45" s="108">
        <v>1.5254237288135588</v>
      </c>
      <c r="T45" s="108">
        <v>2</v>
      </c>
      <c r="U45" s="108"/>
      <c r="V45" s="108"/>
      <c r="W45" s="108">
        <v>1.6949152542372883</v>
      </c>
      <c r="X45" s="108"/>
      <c r="Y45" s="108">
        <v>0.30508474576271172</v>
      </c>
      <c r="Z45" s="108">
        <v>3</v>
      </c>
      <c r="AA45" s="108"/>
      <c r="AB45" s="108"/>
      <c r="AC45" s="108">
        <v>2.5423728813559325</v>
      </c>
      <c r="AD45" s="108"/>
      <c r="AE45" s="108">
        <v>0.45762711864406747</v>
      </c>
      <c r="AF45" s="108">
        <v>0.91255288999378514</v>
      </c>
      <c r="AG45" s="108"/>
      <c r="AH45" s="108"/>
      <c r="AI45" s="108">
        <v>0.77334990677439419</v>
      </c>
      <c r="AJ45" s="108"/>
      <c r="AK45" s="108">
        <v>0.13920298321939095</v>
      </c>
    </row>
    <row r="46" spans="1:41" s="102" customFormat="1" ht="25.5">
      <c r="A46" s="96" t="s">
        <v>90</v>
      </c>
      <c r="B46" s="99"/>
      <c r="C46" s="99"/>
      <c r="D46" s="99"/>
      <c r="E46" s="99"/>
      <c r="F46" s="100" t="s">
        <v>193</v>
      </c>
      <c r="G46" s="101">
        <v>175.69817999999998</v>
      </c>
      <c r="H46" s="101">
        <v>40.346707679800005</v>
      </c>
      <c r="I46" s="101">
        <v>0</v>
      </c>
      <c r="J46" s="101">
        <v>0</v>
      </c>
      <c r="K46" s="101">
        <v>34.196440677966102</v>
      </c>
      <c r="L46" s="101">
        <v>0</v>
      </c>
      <c r="M46" s="101">
        <v>6.1552372881355932</v>
      </c>
      <c r="N46" s="101">
        <v>0</v>
      </c>
      <c r="O46" s="101">
        <v>0</v>
      </c>
      <c r="P46" s="101">
        <v>0</v>
      </c>
      <c r="Q46" s="101">
        <v>0</v>
      </c>
      <c r="R46" s="101">
        <v>0</v>
      </c>
      <c r="S46" s="101">
        <v>0</v>
      </c>
      <c r="T46" s="101">
        <v>15</v>
      </c>
      <c r="U46" s="101">
        <v>0</v>
      </c>
      <c r="V46" s="101">
        <v>0</v>
      </c>
      <c r="W46" s="101">
        <v>12.711864406779661</v>
      </c>
      <c r="X46" s="101">
        <v>0</v>
      </c>
      <c r="Y46" s="101">
        <v>2.2881355932203391</v>
      </c>
      <c r="Z46" s="101">
        <v>12.955707679800003</v>
      </c>
      <c r="AA46" s="101">
        <v>0</v>
      </c>
      <c r="AB46" s="101">
        <v>0</v>
      </c>
      <c r="AC46" s="101">
        <v>10.979413287966105</v>
      </c>
      <c r="AD46" s="101">
        <v>0</v>
      </c>
      <c r="AE46" s="101">
        <v>1.9762943918338975</v>
      </c>
      <c r="AF46" s="101">
        <v>12.390999999999998</v>
      </c>
      <c r="AG46" s="101">
        <v>0</v>
      </c>
      <c r="AH46" s="101">
        <v>0</v>
      </c>
      <c r="AI46" s="101">
        <v>10.500847457627117</v>
      </c>
      <c r="AJ46" s="101">
        <v>0</v>
      </c>
      <c r="AK46" s="101">
        <v>1.8901525423728813</v>
      </c>
      <c r="AL46" s="87"/>
      <c r="AM46" s="87"/>
      <c r="AN46" s="87"/>
      <c r="AO46" s="87"/>
    </row>
    <row r="47" spans="1:41" ht="38.25" outlineLevel="1">
      <c r="A47" s="103">
        <v>25</v>
      </c>
      <c r="B47" s="104" t="s">
        <v>159</v>
      </c>
      <c r="C47" s="104" t="s">
        <v>161</v>
      </c>
      <c r="D47" s="105">
        <v>1.2</v>
      </c>
      <c r="E47" s="106">
        <v>472</v>
      </c>
      <c r="F47" s="107" t="s">
        <v>194</v>
      </c>
      <c r="G47" s="109">
        <v>159.14717999999999</v>
      </c>
      <c r="H47" s="109">
        <v>31.335707679800002</v>
      </c>
      <c r="I47" s="109">
        <v>0</v>
      </c>
      <c r="J47" s="109">
        <v>0</v>
      </c>
      <c r="K47" s="109">
        <v>26.56</v>
      </c>
      <c r="L47" s="109">
        <v>0</v>
      </c>
      <c r="M47" s="109">
        <v>4.7806779661016954</v>
      </c>
      <c r="N47" s="109">
        <v>0</v>
      </c>
      <c r="O47" s="109">
        <v>0</v>
      </c>
      <c r="P47" s="109"/>
      <c r="Q47" s="109">
        <v>0</v>
      </c>
      <c r="R47" s="109">
        <v>0</v>
      </c>
      <c r="S47" s="109">
        <v>0</v>
      </c>
      <c r="T47" s="109">
        <v>15</v>
      </c>
      <c r="U47" s="109">
        <v>0</v>
      </c>
      <c r="V47" s="109">
        <v>0</v>
      </c>
      <c r="W47" s="109">
        <v>12.711864406779661</v>
      </c>
      <c r="X47" s="109">
        <v>0</v>
      </c>
      <c r="Y47" s="109">
        <v>2.2881355932203391</v>
      </c>
      <c r="Z47" s="109">
        <v>9.9557076798000033</v>
      </c>
      <c r="AA47" s="109">
        <v>0</v>
      </c>
      <c r="AB47" s="109">
        <v>0</v>
      </c>
      <c r="AC47" s="109">
        <v>8.4370404066101727</v>
      </c>
      <c r="AD47" s="109">
        <v>0</v>
      </c>
      <c r="AE47" s="109">
        <v>1.5186672731898301</v>
      </c>
      <c r="AF47" s="109">
        <v>6.38</v>
      </c>
      <c r="AG47" s="109">
        <v>0</v>
      </c>
      <c r="AH47" s="109">
        <v>0</v>
      </c>
      <c r="AI47" s="109">
        <v>5.406779661016949</v>
      </c>
      <c r="AJ47" s="109">
        <v>0</v>
      </c>
      <c r="AK47" s="109">
        <v>0.97322033898305094</v>
      </c>
    </row>
    <row r="48" spans="1:41" ht="25.5" outlineLevel="1">
      <c r="A48" s="102">
        <v>25.1</v>
      </c>
      <c r="B48" s="104">
        <v>0</v>
      </c>
      <c r="C48" s="104">
        <v>0</v>
      </c>
      <c r="D48" s="105">
        <v>0</v>
      </c>
      <c r="E48" s="106" t="s">
        <v>195</v>
      </c>
      <c r="F48" s="107" t="s">
        <v>196</v>
      </c>
      <c r="G48" s="108">
        <v>93.349799999999988</v>
      </c>
      <c r="H48" s="109">
        <v>21.135707679800003</v>
      </c>
      <c r="I48" s="108"/>
      <c r="J48" s="108"/>
      <c r="K48" s="108">
        <v>17.911999999999999</v>
      </c>
      <c r="L48" s="108"/>
      <c r="M48" s="108">
        <v>3.2240910020033908</v>
      </c>
      <c r="N48" s="108">
        <v>0</v>
      </c>
      <c r="O48" s="108"/>
      <c r="P48" s="108"/>
      <c r="Q48" s="108"/>
      <c r="R48" s="108"/>
      <c r="S48" s="108"/>
      <c r="T48" s="108">
        <v>15</v>
      </c>
      <c r="U48" s="108"/>
      <c r="V48" s="108"/>
      <c r="W48" s="108">
        <v>12.711864406779661</v>
      </c>
      <c r="X48" s="108"/>
      <c r="Y48" s="108">
        <v>2.2881355932203391</v>
      </c>
      <c r="Z48" s="108">
        <v>6.135707679800003</v>
      </c>
      <c r="AA48" s="108"/>
      <c r="AB48" s="108"/>
      <c r="AC48" s="108">
        <v>5.1997522710169521</v>
      </c>
      <c r="AD48" s="108"/>
      <c r="AE48" s="108">
        <v>0.93595540878305084</v>
      </c>
      <c r="AF48" s="108">
        <v>0</v>
      </c>
      <c r="AG48" s="108"/>
      <c r="AH48" s="108"/>
      <c r="AI48" s="108"/>
      <c r="AJ48" s="108"/>
      <c r="AK48" s="108"/>
    </row>
    <row r="49" spans="1:41" ht="38.25" outlineLevel="1">
      <c r="A49" s="102">
        <v>25.2</v>
      </c>
      <c r="B49" s="104">
        <v>0</v>
      </c>
      <c r="C49" s="104">
        <v>0</v>
      </c>
      <c r="D49" s="105">
        <v>0</v>
      </c>
      <c r="E49" s="106" t="s">
        <v>197</v>
      </c>
      <c r="F49" s="107" t="s">
        <v>198</v>
      </c>
      <c r="G49" s="108">
        <v>65.79737999999999</v>
      </c>
      <c r="H49" s="109">
        <v>10.199999999999999</v>
      </c>
      <c r="I49" s="108"/>
      <c r="J49" s="108"/>
      <c r="K49" s="108">
        <v>8.6479999999999997</v>
      </c>
      <c r="L49" s="108"/>
      <c r="M49" s="108">
        <v>1.5565869640983045</v>
      </c>
      <c r="N49" s="108">
        <v>0</v>
      </c>
      <c r="O49" s="108"/>
      <c r="P49" s="108"/>
      <c r="Q49" s="108"/>
      <c r="R49" s="108"/>
      <c r="S49" s="108"/>
      <c r="T49" s="108">
        <v>0</v>
      </c>
      <c r="U49" s="108"/>
      <c r="V49" s="108"/>
      <c r="W49" s="108"/>
      <c r="X49" s="108"/>
      <c r="Y49" s="108"/>
      <c r="Z49" s="108">
        <v>3.82</v>
      </c>
      <c r="AA49" s="108"/>
      <c r="AB49" s="108"/>
      <c r="AC49" s="108">
        <v>3.2372881355932206</v>
      </c>
      <c r="AD49" s="108"/>
      <c r="AE49" s="108">
        <v>0.58271186440677925</v>
      </c>
      <c r="AF49" s="108">
        <v>6.38</v>
      </c>
      <c r="AG49" s="108"/>
      <c r="AH49" s="108"/>
      <c r="AI49" s="108">
        <v>5.406779661016949</v>
      </c>
      <c r="AJ49" s="108"/>
      <c r="AK49" s="108">
        <v>0.97322033898305094</v>
      </c>
    </row>
    <row r="50" spans="1:41" ht="38.25" outlineLevel="1">
      <c r="A50" s="102">
        <v>26</v>
      </c>
      <c r="B50" s="104" t="s">
        <v>159</v>
      </c>
      <c r="C50" s="104" t="s">
        <v>161</v>
      </c>
      <c r="D50" s="105">
        <v>1.2</v>
      </c>
      <c r="E50" s="106">
        <v>1878</v>
      </c>
      <c r="F50" s="107" t="s">
        <v>199</v>
      </c>
      <c r="G50" s="108">
        <v>16.550999999999998</v>
      </c>
      <c r="H50" s="109">
        <v>9.0109999999999992</v>
      </c>
      <c r="I50" s="108"/>
      <c r="J50" s="108"/>
      <c r="K50" s="108">
        <v>7.6364406779661014</v>
      </c>
      <c r="L50" s="108"/>
      <c r="M50" s="108">
        <v>1.3745593220338979</v>
      </c>
      <c r="N50" s="108">
        <v>0</v>
      </c>
      <c r="O50" s="108"/>
      <c r="P50" s="108"/>
      <c r="Q50" s="108"/>
      <c r="R50" s="108"/>
      <c r="S50" s="108"/>
      <c r="T50" s="108">
        <v>0</v>
      </c>
      <c r="U50" s="108"/>
      <c r="V50" s="108"/>
      <c r="W50" s="108"/>
      <c r="X50" s="108"/>
      <c r="Y50" s="108"/>
      <c r="Z50" s="108">
        <v>3</v>
      </c>
      <c r="AA50" s="108"/>
      <c r="AB50" s="108"/>
      <c r="AC50" s="108">
        <v>2.5423728813559325</v>
      </c>
      <c r="AD50" s="108"/>
      <c r="AE50" s="108">
        <v>0.45762711864406747</v>
      </c>
      <c r="AF50" s="108">
        <v>6.0109999999999992</v>
      </c>
      <c r="AG50" s="108"/>
      <c r="AH50" s="108"/>
      <c r="AI50" s="108">
        <v>5.0940677966101688</v>
      </c>
      <c r="AJ50" s="108"/>
      <c r="AK50" s="108">
        <v>0.91693220338983039</v>
      </c>
    </row>
    <row r="51" spans="1:41" s="102" customFormat="1">
      <c r="A51" s="96">
        <v>1.3</v>
      </c>
      <c r="B51" s="99"/>
      <c r="C51" s="99"/>
      <c r="D51" s="99"/>
      <c r="E51" s="99"/>
      <c r="F51" s="100" t="s">
        <v>200</v>
      </c>
      <c r="G51" s="101">
        <v>51.300000000000004</v>
      </c>
      <c r="H51" s="101">
        <v>20.974</v>
      </c>
      <c r="I51" s="101">
        <v>0</v>
      </c>
      <c r="J51" s="101">
        <v>0</v>
      </c>
      <c r="K51" s="101">
        <v>17.77486440677966</v>
      </c>
      <c r="L51" s="101">
        <v>0</v>
      </c>
      <c r="M51" s="101">
        <v>3.1994237288135587</v>
      </c>
      <c r="N51" s="101">
        <v>2.7730000000000001</v>
      </c>
      <c r="O51" s="101">
        <v>0</v>
      </c>
      <c r="P51" s="101">
        <v>0</v>
      </c>
      <c r="Q51" s="101">
        <v>2.35</v>
      </c>
      <c r="R51" s="101">
        <v>0</v>
      </c>
      <c r="S51" s="101">
        <v>0.42300000000000004</v>
      </c>
      <c r="T51" s="101">
        <v>4</v>
      </c>
      <c r="U51" s="101">
        <v>0</v>
      </c>
      <c r="V51" s="101">
        <v>0</v>
      </c>
      <c r="W51" s="101">
        <v>3.3898305084745766</v>
      </c>
      <c r="X51" s="101">
        <v>0</v>
      </c>
      <c r="Y51" s="101">
        <v>0.61016949152542344</v>
      </c>
      <c r="Z51" s="101">
        <v>4.0970000000000004</v>
      </c>
      <c r="AA51" s="101">
        <v>0</v>
      </c>
      <c r="AB51" s="101">
        <v>0</v>
      </c>
      <c r="AC51" s="101">
        <v>3.4720338983050851</v>
      </c>
      <c r="AD51" s="101">
        <v>0</v>
      </c>
      <c r="AE51" s="101">
        <v>0.62496610169491507</v>
      </c>
      <c r="AF51" s="101">
        <v>10.103999999999999</v>
      </c>
      <c r="AG51" s="101">
        <v>0</v>
      </c>
      <c r="AH51" s="101">
        <v>0</v>
      </c>
      <c r="AI51" s="101">
        <v>8.5627118644067792</v>
      </c>
      <c r="AJ51" s="101">
        <v>0</v>
      </c>
      <c r="AK51" s="101">
        <v>1.54128813559322</v>
      </c>
      <c r="AL51" s="87"/>
      <c r="AM51" s="87"/>
      <c r="AN51" s="87"/>
      <c r="AO51" s="87"/>
    </row>
    <row r="52" spans="1:41" ht="25.5" outlineLevel="1">
      <c r="A52" s="102">
        <v>27</v>
      </c>
      <c r="B52" s="104" t="s">
        <v>159</v>
      </c>
      <c r="C52" s="104" t="s">
        <v>161</v>
      </c>
      <c r="D52" s="105">
        <v>0</v>
      </c>
      <c r="E52" s="106">
        <v>181</v>
      </c>
      <c r="F52" s="107" t="s">
        <v>201</v>
      </c>
      <c r="G52" s="109">
        <v>51.300000000000004</v>
      </c>
      <c r="H52" s="109">
        <v>20.974</v>
      </c>
      <c r="I52" s="109">
        <v>0</v>
      </c>
      <c r="J52" s="109">
        <v>0</v>
      </c>
      <c r="K52" s="109">
        <v>17.77486440677966</v>
      </c>
      <c r="L52" s="109">
        <v>0</v>
      </c>
      <c r="M52" s="109">
        <v>3.1994237288135587</v>
      </c>
      <c r="N52" s="109">
        <v>2.7730000000000001</v>
      </c>
      <c r="O52" s="109">
        <v>0</v>
      </c>
      <c r="P52" s="109"/>
      <c r="Q52" s="109">
        <v>2.35</v>
      </c>
      <c r="R52" s="109">
        <v>0</v>
      </c>
      <c r="S52" s="109">
        <v>0.42300000000000004</v>
      </c>
      <c r="T52" s="109">
        <v>4</v>
      </c>
      <c r="U52" s="109">
        <v>0</v>
      </c>
      <c r="V52" s="109">
        <v>0</v>
      </c>
      <c r="W52" s="109">
        <v>3.3898305084745766</v>
      </c>
      <c r="X52" s="109">
        <v>0</v>
      </c>
      <c r="Y52" s="109">
        <v>0.61016949152542344</v>
      </c>
      <c r="Z52" s="109">
        <v>4.0970000000000004</v>
      </c>
      <c r="AA52" s="109">
        <v>0</v>
      </c>
      <c r="AB52" s="109">
        <v>0</v>
      </c>
      <c r="AC52" s="109">
        <v>3.4720338983050851</v>
      </c>
      <c r="AD52" s="109">
        <v>0</v>
      </c>
      <c r="AE52" s="109">
        <v>0.62496610169491507</v>
      </c>
      <c r="AF52" s="109">
        <v>10.103999999999999</v>
      </c>
      <c r="AG52" s="109">
        <v>0</v>
      </c>
      <c r="AH52" s="109">
        <v>0</v>
      </c>
      <c r="AI52" s="109">
        <v>8.5627118644067792</v>
      </c>
      <c r="AJ52" s="109">
        <v>0</v>
      </c>
      <c r="AK52" s="109">
        <v>1.54128813559322</v>
      </c>
    </row>
    <row r="53" spans="1:41" ht="25.5" outlineLevel="1">
      <c r="A53" s="102">
        <v>27.1</v>
      </c>
      <c r="B53" s="104">
        <v>0</v>
      </c>
      <c r="C53" s="104" t="s">
        <v>161</v>
      </c>
      <c r="D53" s="105">
        <v>1.3</v>
      </c>
      <c r="E53" s="106" t="s">
        <v>202</v>
      </c>
      <c r="F53" s="107" t="s">
        <v>203</v>
      </c>
      <c r="G53" s="108">
        <v>9.7789999999999999</v>
      </c>
      <c r="H53" s="109">
        <v>2.7730000000000001</v>
      </c>
      <c r="I53" s="108"/>
      <c r="J53" s="108"/>
      <c r="K53" s="108">
        <v>2.35</v>
      </c>
      <c r="L53" s="108"/>
      <c r="M53" s="108">
        <v>0.42300000000000004</v>
      </c>
      <c r="N53" s="108">
        <v>2.7730000000000001</v>
      </c>
      <c r="O53" s="108"/>
      <c r="P53" s="108"/>
      <c r="Q53" s="108">
        <v>2.35</v>
      </c>
      <c r="R53" s="108"/>
      <c r="S53" s="108">
        <v>0.42300000000000004</v>
      </c>
      <c r="T53" s="108">
        <v>0</v>
      </c>
      <c r="U53" s="108"/>
      <c r="V53" s="108"/>
      <c r="W53" s="108"/>
      <c r="X53" s="108"/>
      <c r="Y53" s="108"/>
      <c r="Z53" s="108">
        <v>0</v>
      </c>
      <c r="AA53" s="108"/>
      <c r="AB53" s="108"/>
      <c r="AC53" s="108"/>
      <c r="AD53" s="108"/>
      <c r="AE53" s="108"/>
      <c r="AF53" s="108">
        <v>0</v>
      </c>
      <c r="AG53" s="108"/>
      <c r="AH53" s="108"/>
      <c r="AI53" s="108"/>
      <c r="AJ53" s="108"/>
      <c r="AK53" s="108"/>
    </row>
    <row r="54" spans="1:41" ht="25.5" outlineLevel="1">
      <c r="A54" s="102">
        <v>27.2</v>
      </c>
      <c r="B54" s="104">
        <v>0</v>
      </c>
      <c r="C54" s="104" t="s">
        <v>161</v>
      </c>
      <c r="D54" s="105">
        <v>1.3</v>
      </c>
      <c r="E54" s="106" t="s">
        <v>204</v>
      </c>
      <c r="F54" s="107" t="s">
        <v>205</v>
      </c>
      <c r="G54" s="108"/>
      <c r="H54" s="109">
        <v>0</v>
      </c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</row>
    <row r="55" spans="1:41" ht="25.5" outlineLevel="1">
      <c r="A55" s="102">
        <v>27.3</v>
      </c>
      <c r="B55" s="104">
        <v>0</v>
      </c>
      <c r="C55" s="104" t="s">
        <v>161</v>
      </c>
      <c r="D55" s="105">
        <v>1.3</v>
      </c>
      <c r="E55" s="106" t="s">
        <v>206</v>
      </c>
      <c r="F55" s="107" t="s">
        <v>207</v>
      </c>
      <c r="G55" s="108">
        <v>6.9720000000000004</v>
      </c>
      <c r="H55" s="109">
        <v>6.6230000000000002</v>
      </c>
      <c r="I55" s="108"/>
      <c r="J55" s="108"/>
      <c r="K55" s="108">
        <v>5.6130000000000004</v>
      </c>
      <c r="L55" s="108"/>
      <c r="M55" s="108">
        <v>1.0102881355932203</v>
      </c>
      <c r="N55" s="108">
        <v>0</v>
      </c>
      <c r="O55" s="108"/>
      <c r="P55" s="108"/>
      <c r="Q55" s="108"/>
      <c r="R55" s="108"/>
      <c r="S55" s="108"/>
      <c r="T55" s="108">
        <v>4</v>
      </c>
      <c r="U55" s="108"/>
      <c r="V55" s="108"/>
      <c r="W55" s="108">
        <v>3.3898305084745766</v>
      </c>
      <c r="X55" s="108"/>
      <c r="Y55" s="108">
        <v>0.61016949152542344</v>
      </c>
      <c r="Z55" s="108">
        <v>2.6230000000000002</v>
      </c>
      <c r="AA55" s="108"/>
      <c r="AB55" s="108"/>
      <c r="AC55" s="108">
        <v>2.2228813559322038</v>
      </c>
      <c r="AD55" s="108"/>
      <c r="AE55" s="108">
        <v>0.4001186440677964</v>
      </c>
      <c r="AF55" s="108">
        <v>0</v>
      </c>
      <c r="AG55" s="108"/>
      <c r="AH55" s="108"/>
      <c r="AI55" s="108"/>
      <c r="AJ55" s="108"/>
      <c r="AK55" s="108"/>
    </row>
    <row r="56" spans="1:41" ht="25.5" outlineLevel="1">
      <c r="A56" s="102">
        <v>27.4</v>
      </c>
      <c r="B56" s="104">
        <v>0</v>
      </c>
      <c r="C56" s="104" t="s">
        <v>161</v>
      </c>
      <c r="D56" s="105">
        <v>1.3</v>
      </c>
      <c r="E56" s="106" t="s">
        <v>208</v>
      </c>
      <c r="F56" s="107" t="s">
        <v>209</v>
      </c>
      <c r="G56" s="108">
        <v>7.7880000000000003</v>
      </c>
      <c r="H56" s="109">
        <v>5.2690000000000001</v>
      </c>
      <c r="I56" s="108"/>
      <c r="J56" s="108"/>
      <c r="K56" s="108">
        <v>4.4652542372881356</v>
      </c>
      <c r="L56" s="108"/>
      <c r="M56" s="108">
        <v>0.80374576271186449</v>
      </c>
      <c r="N56" s="108">
        <v>0</v>
      </c>
      <c r="O56" s="108"/>
      <c r="P56" s="108"/>
      <c r="Q56" s="108"/>
      <c r="R56" s="108"/>
      <c r="S56" s="108"/>
      <c r="T56" s="108">
        <v>0</v>
      </c>
      <c r="U56" s="108"/>
      <c r="V56" s="108"/>
      <c r="W56" s="108"/>
      <c r="X56" s="108"/>
      <c r="Y56" s="108"/>
      <c r="Z56" s="108">
        <v>0</v>
      </c>
      <c r="AA56" s="108"/>
      <c r="AB56" s="108"/>
      <c r="AC56" s="108"/>
      <c r="AD56" s="108"/>
      <c r="AE56" s="108"/>
      <c r="AF56" s="108">
        <v>5.2690000000000001</v>
      </c>
      <c r="AG56" s="108"/>
      <c r="AH56" s="108"/>
      <c r="AI56" s="108">
        <v>4.4652542372881356</v>
      </c>
      <c r="AJ56" s="108"/>
      <c r="AK56" s="108">
        <v>0.80374576271186449</v>
      </c>
    </row>
    <row r="57" spans="1:41" ht="25.5" outlineLevel="1">
      <c r="A57" s="102">
        <v>27.5</v>
      </c>
      <c r="B57" s="104">
        <v>0</v>
      </c>
      <c r="C57" s="104" t="s">
        <v>161</v>
      </c>
      <c r="D57" s="105">
        <v>1.3</v>
      </c>
      <c r="E57" s="106" t="s">
        <v>210</v>
      </c>
      <c r="F57" s="107" t="s">
        <v>211</v>
      </c>
      <c r="G57" s="108">
        <v>5.1759999999999993</v>
      </c>
      <c r="H57" s="109">
        <v>4.835</v>
      </c>
      <c r="I57" s="108"/>
      <c r="J57" s="108"/>
      <c r="K57" s="108">
        <v>4.0974576271186445</v>
      </c>
      <c r="L57" s="108"/>
      <c r="M57" s="108">
        <v>0.73754237288135549</v>
      </c>
      <c r="N57" s="108">
        <v>0</v>
      </c>
      <c r="O57" s="108"/>
      <c r="P57" s="108"/>
      <c r="Q57" s="108"/>
      <c r="R57" s="108"/>
      <c r="S57" s="108"/>
      <c r="T57" s="108">
        <v>0</v>
      </c>
      <c r="U57" s="108"/>
      <c r="V57" s="108"/>
      <c r="W57" s="108"/>
      <c r="X57" s="108"/>
      <c r="Y57" s="108"/>
      <c r="Z57" s="108">
        <v>0</v>
      </c>
      <c r="AA57" s="108"/>
      <c r="AB57" s="108"/>
      <c r="AC57" s="108"/>
      <c r="AD57" s="108"/>
      <c r="AE57" s="108"/>
      <c r="AF57" s="108">
        <v>4.835</v>
      </c>
      <c r="AG57" s="108"/>
      <c r="AH57" s="108"/>
      <c r="AI57" s="108">
        <v>4.0974576271186445</v>
      </c>
      <c r="AJ57" s="108"/>
      <c r="AK57" s="108">
        <v>0.73754237288135549</v>
      </c>
    </row>
    <row r="58" spans="1:41" s="102" customFormat="1" ht="25.5">
      <c r="A58" s="96">
        <v>1.4</v>
      </c>
      <c r="B58" s="99"/>
      <c r="C58" s="99"/>
      <c r="D58" s="99"/>
      <c r="E58" s="99"/>
      <c r="F58" s="100" t="s">
        <v>212</v>
      </c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87"/>
      <c r="AM58" s="87"/>
      <c r="AN58" s="87"/>
      <c r="AO58" s="87"/>
    </row>
    <row r="59" spans="1:41" s="102" customFormat="1">
      <c r="A59" s="96">
        <v>1.5</v>
      </c>
      <c r="B59" s="99"/>
      <c r="C59" s="99"/>
      <c r="D59" s="99"/>
      <c r="E59" s="99"/>
      <c r="F59" s="100" t="s">
        <v>213</v>
      </c>
      <c r="G59" s="101">
        <v>1541.1429266744403</v>
      </c>
      <c r="H59" s="101">
        <v>581.34633623995376</v>
      </c>
      <c r="I59" s="101">
        <v>450</v>
      </c>
      <c r="J59" s="101">
        <v>0</v>
      </c>
      <c r="K59" s="101">
        <v>112.04802091857798</v>
      </c>
      <c r="L59" s="101">
        <v>0</v>
      </c>
      <c r="M59" s="101">
        <v>19.302445562026907</v>
      </c>
      <c r="N59" s="101">
        <v>86.228220000000007</v>
      </c>
      <c r="O59" s="101">
        <v>54.183300000000003</v>
      </c>
      <c r="P59" s="101">
        <v>0</v>
      </c>
      <c r="Q59" s="101">
        <v>27.156711864406777</v>
      </c>
      <c r="R59" s="101">
        <v>0</v>
      </c>
      <c r="S59" s="101">
        <v>4.888208135593219</v>
      </c>
      <c r="T59" s="101">
        <v>123.265</v>
      </c>
      <c r="U59" s="101">
        <v>100</v>
      </c>
      <c r="V59" s="101">
        <v>0</v>
      </c>
      <c r="W59" s="101">
        <v>19.716101694915253</v>
      </c>
      <c r="X59" s="101">
        <v>0</v>
      </c>
      <c r="Y59" s="101">
        <v>3.5488983050847445</v>
      </c>
      <c r="Z59" s="101">
        <v>176.18859999999998</v>
      </c>
      <c r="AA59" s="101">
        <v>150</v>
      </c>
      <c r="AB59" s="101">
        <v>0</v>
      </c>
      <c r="AC59" s="101">
        <v>22.193728813559321</v>
      </c>
      <c r="AD59" s="101">
        <v>0</v>
      </c>
      <c r="AE59" s="101">
        <v>3.9948711864406765</v>
      </c>
      <c r="AF59" s="101">
        <v>195.67451623995419</v>
      </c>
      <c r="AG59" s="101">
        <v>145.81670000000003</v>
      </c>
      <c r="AH59" s="101">
        <v>0</v>
      </c>
      <c r="AI59" s="101">
        <v>42.987640881317049</v>
      </c>
      <c r="AJ59" s="101">
        <v>0</v>
      </c>
      <c r="AK59" s="101">
        <v>6.870175358637062</v>
      </c>
      <c r="AL59" s="87"/>
      <c r="AM59" s="87"/>
      <c r="AN59" s="87"/>
      <c r="AO59" s="87"/>
    </row>
    <row r="60" spans="1:41" outlineLevel="1">
      <c r="A60" s="103">
        <v>28</v>
      </c>
      <c r="B60" s="104" t="s">
        <v>159</v>
      </c>
      <c r="C60" s="104" t="s">
        <v>161</v>
      </c>
      <c r="D60" s="105">
        <v>1.5</v>
      </c>
      <c r="E60" s="106">
        <v>55</v>
      </c>
      <c r="F60" s="107" t="s">
        <v>214</v>
      </c>
      <c r="G60" s="108">
        <v>44.070999999999998</v>
      </c>
      <c r="H60" s="109">
        <v>27.555</v>
      </c>
      <c r="I60" s="108"/>
      <c r="J60" s="108"/>
      <c r="K60" s="108">
        <v>23.353000000000002</v>
      </c>
      <c r="L60" s="108"/>
      <c r="M60" s="108">
        <v>4.2033050847457609</v>
      </c>
      <c r="N60" s="111">
        <v>9.1850000000000005</v>
      </c>
      <c r="O60" s="111"/>
      <c r="P60" s="111"/>
      <c r="Q60" s="108">
        <v>7.7838983050847466</v>
      </c>
      <c r="R60" s="108"/>
      <c r="S60" s="108">
        <v>1.4011016949152539</v>
      </c>
      <c r="T60" s="108">
        <v>9.1850000000000005</v>
      </c>
      <c r="U60" s="111"/>
      <c r="V60" s="111"/>
      <c r="W60" s="108">
        <v>7.7838983050847466</v>
      </c>
      <c r="X60" s="108"/>
      <c r="Y60" s="108">
        <v>1.4011016949152539</v>
      </c>
      <c r="Z60" s="108">
        <v>9.1850000000000005</v>
      </c>
      <c r="AA60" s="108"/>
      <c r="AB60" s="108"/>
      <c r="AC60" s="108">
        <v>7.7838983050847466</v>
      </c>
      <c r="AD60" s="108"/>
      <c r="AE60" s="108">
        <v>1.4011016949152539</v>
      </c>
      <c r="AF60" s="111">
        <v>0</v>
      </c>
      <c r="AG60" s="111"/>
      <c r="AH60" s="111"/>
      <c r="AI60" s="111"/>
      <c r="AJ60" s="111"/>
      <c r="AK60" s="111"/>
    </row>
    <row r="61" spans="1:41" ht="46.5" customHeight="1" outlineLevel="1">
      <c r="A61" s="103">
        <v>29</v>
      </c>
      <c r="B61" s="104" t="s">
        <v>159</v>
      </c>
      <c r="C61" s="104" t="s">
        <v>161</v>
      </c>
      <c r="D61" s="105">
        <v>1.5</v>
      </c>
      <c r="E61" s="106">
        <v>2630</v>
      </c>
      <c r="F61" s="107" t="s">
        <v>215</v>
      </c>
      <c r="G61" s="108">
        <v>631.827</v>
      </c>
      <c r="H61" s="109">
        <v>455.81670000000003</v>
      </c>
      <c r="I61" s="108">
        <v>450</v>
      </c>
      <c r="J61" s="108"/>
      <c r="K61" s="108">
        <v>4.9294067796610204</v>
      </c>
      <c r="L61" s="108"/>
      <c r="M61" s="108">
        <v>0.88729322033898317</v>
      </c>
      <c r="N61" s="111">
        <v>60</v>
      </c>
      <c r="O61" s="108">
        <v>54.183300000000003</v>
      </c>
      <c r="P61" s="108"/>
      <c r="Q61" s="108">
        <v>4.9294067796610168</v>
      </c>
      <c r="R61" s="108"/>
      <c r="S61" s="108">
        <v>0.88729322033898317</v>
      </c>
      <c r="T61" s="108">
        <v>100</v>
      </c>
      <c r="U61" s="108">
        <v>100</v>
      </c>
      <c r="V61" s="111"/>
      <c r="W61" s="111"/>
      <c r="X61" s="111"/>
      <c r="Y61" s="111"/>
      <c r="Z61" s="108">
        <v>150</v>
      </c>
      <c r="AA61" s="108">
        <v>150</v>
      </c>
      <c r="AB61" s="111"/>
      <c r="AC61" s="111"/>
      <c r="AD61" s="111"/>
      <c r="AE61" s="111"/>
      <c r="AF61" s="108">
        <v>145.81670000000003</v>
      </c>
      <c r="AG61" s="108">
        <v>145.81670000000003</v>
      </c>
      <c r="AH61" s="108"/>
      <c r="AI61" s="108"/>
      <c r="AJ61" s="108"/>
      <c r="AK61" s="108"/>
    </row>
    <row r="62" spans="1:41" outlineLevel="1">
      <c r="A62" s="103">
        <v>30</v>
      </c>
      <c r="B62" s="104" t="s">
        <v>159</v>
      </c>
      <c r="C62" s="104" t="s">
        <v>161</v>
      </c>
      <c r="D62" s="105">
        <v>1.5</v>
      </c>
      <c r="E62" s="106">
        <v>277</v>
      </c>
      <c r="F62" s="107" t="s">
        <v>216</v>
      </c>
      <c r="G62" s="108">
        <v>200.22</v>
      </c>
      <c r="H62" s="109">
        <v>5.4563199999999989</v>
      </c>
      <c r="I62" s="108"/>
      <c r="J62" s="108"/>
      <c r="K62" s="108">
        <v>4.6239999999999997</v>
      </c>
      <c r="L62" s="108"/>
      <c r="M62" s="108">
        <v>0.83231999999999928</v>
      </c>
      <c r="N62" s="111">
        <v>0</v>
      </c>
      <c r="O62" s="111"/>
      <c r="P62" s="111"/>
      <c r="Q62" s="111"/>
      <c r="R62" s="111"/>
      <c r="S62" s="111"/>
      <c r="T62" s="111">
        <v>0</v>
      </c>
      <c r="U62" s="111"/>
      <c r="V62" s="111"/>
      <c r="W62" s="111"/>
      <c r="X62" s="111"/>
      <c r="Y62" s="111"/>
      <c r="Z62" s="111">
        <v>0</v>
      </c>
      <c r="AA62" s="111"/>
      <c r="AB62" s="111"/>
      <c r="AC62" s="111"/>
      <c r="AD62" s="111"/>
      <c r="AE62" s="111"/>
      <c r="AF62" s="111">
        <v>5.4563199999999989</v>
      </c>
      <c r="AG62" s="111"/>
      <c r="AH62" s="111"/>
      <c r="AI62" s="111">
        <v>4.6239999999999997</v>
      </c>
      <c r="AJ62" s="111"/>
      <c r="AK62" s="111">
        <v>0.83231999999999928</v>
      </c>
    </row>
    <row r="63" spans="1:41" ht="63.75" outlineLevel="1">
      <c r="A63" s="103">
        <v>31</v>
      </c>
      <c r="B63" s="104">
        <v>0</v>
      </c>
      <c r="C63" s="104" t="s">
        <v>161</v>
      </c>
      <c r="D63" s="105">
        <v>1.5</v>
      </c>
      <c r="E63" s="106" t="s">
        <v>217</v>
      </c>
      <c r="F63" s="107" t="s">
        <v>218</v>
      </c>
      <c r="G63" s="109">
        <v>155.86520723160581</v>
      </c>
      <c r="H63" s="109">
        <v>28.848161559954171</v>
      </c>
      <c r="I63" s="109"/>
      <c r="J63" s="109"/>
      <c r="K63" s="109">
        <v>24.44</v>
      </c>
      <c r="L63" s="109"/>
      <c r="M63" s="109">
        <v>4.4000000000000004</v>
      </c>
      <c r="N63" s="109">
        <v>0</v>
      </c>
      <c r="O63" s="109">
        <v>0</v>
      </c>
      <c r="P63" s="109"/>
      <c r="Q63" s="109">
        <v>0</v>
      </c>
      <c r="R63" s="109">
        <v>0</v>
      </c>
      <c r="S63" s="109">
        <v>0</v>
      </c>
      <c r="T63" s="109">
        <v>0</v>
      </c>
      <c r="U63" s="109">
        <v>0</v>
      </c>
      <c r="V63" s="109">
        <v>0</v>
      </c>
      <c r="W63" s="109">
        <v>0</v>
      </c>
      <c r="X63" s="109">
        <v>0</v>
      </c>
      <c r="Y63" s="109">
        <v>0</v>
      </c>
      <c r="Z63" s="109">
        <v>0</v>
      </c>
      <c r="AA63" s="109">
        <v>0</v>
      </c>
      <c r="AB63" s="109">
        <v>0</v>
      </c>
      <c r="AC63" s="109">
        <v>0</v>
      </c>
      <c r="AD63" s="109">
        <v>0</v>
      </c>
      <c r="AE63" s="109">
        <v>0</v>
      </c>
      <c r="AF63" s="109">
        <v>28.848161559954171</v>
      </c>
      <c r="AG63" s="109">
        <v>0</v>
      </c>
      <c r="AH63" s="109">
        <v>0</v>
      </c>
      <c r="AI63" s="109">
        <v>24.447594542334045</v>
      </c>
      <c r="AJ63" s="109">
        <v>0</v>
      </c>
      <c r="AK63" s="109">
        <v>4.4005670176201264</v>
      </c>
    </row>
    <row r="64" spans="1:41" ht="25.5" outlineLevel="1">
      <c r="A64" s="103">
        <v>31.1</v>
      </c>
      <c r="B64" s="104">
        <v>0</v>
      </c>
      <c r="C64" s="104" t="s">
        <v>161</v>
      </c>
      <c r="D64" s="105">
        <v>0</v>
      </c>
      <c r="E64" s="106">
        <v>381</v>
      </c>
      <c r="F64" s="107" t="s">
        <v>219</v>
      </c>
      <c r="G64" s="108">
        <v>0.93657504012825632</v>
      </c>
      <c r="H64" s="109">
        <v>0.93657504012825632</v>
      </c>
      <c r="I64" s="108"/>
      <c r="J64" s="108"/>
      <c r="K64" s="108">
        <v>0.79400000000000004</v>
      </c>
      <c r="L64" s="108"/>
      <c r="M64" s="108">
        <v>0.14286737900261537</v>
      </c>
      <c r="N64" s="108">
        <v>0</v>
      </c>
      <c r="O64" s="108"/>
      <c r="P64" s="108"/>
      <c r="Q64" s="108"/>
      <c r="R64" s="108"/>
      <c r="S64" s="108"/>
      <c r="T64" s="108">
        <v>0</v>
      </c>
      <c r="U64" s="108"/>
      <c r="V64" s="108"/>
      <c r="W64" s="108"/>
      <c r="X64" s="108"/>
      <c r="Y64" s="108"/>
      <c r="Z64" s="108">
        <v>0</v>
      </c>
      <c r="AA64" s="108"/>
      <c r="AB64" s="108"/>
      <c r="AC64" s="108"/>
      <c r="AD64" s="108"/>
      <c r="AE64" s="108"/>
      <c r="AF64" s="108">
        <v>0.93657504012825632</v>
      </c>
      <c r="AG64" s="108"/>
      <c r="AH64" s="108"/>
      <c r="AI64" s="108">
        <v>0.79370766112564095</v>
      </c>
      <c r="AJ64" s="108"/>
      <c r="AK64" s="108">
        <v>0.14286737900261537</v>
      </c>
    </row>
    <row r="65" spans="1:37" ht="51" outlineLevel="1">
      <c r="A65" s="103">
        <v>31.2</v>
      </c>
      <c r="B65" s="104" t="s">
        <v>159</v>
      </c>
      <c r="C65" s="104" t="s">
        <v>161</v>
      </c>
      <c r="D65" s="105">
        <v>0</v>
      </c>
      <c r="E65" s="106">
        <v>3454</v>
      </c>
      <c r="F65" s="107" t="s">
        <v>220</v>
      </c>
      <c r="G65" s="108">
        <v>10.440522449928217</v>
      </c>
      <c r="H65" s="109">
        <v>9.2605224499282173</v>
      </c>
      <c r="I65" s="108"/>
      <c r="J65" s="108"/>
      <c r="K65" s="108">
        <v>7.8479999999999999</v>
      </c>
      <c r="L65" s="108"/>
      <c r="M65" s="108">
        <v>1.4126220686331177</v>
      </c>
      <c r="N65" s="108">
        <v>0</v>
      </c>
      <c r="O65" s="108"/>
      <c r="P65" s="108"/>
      <c r="Q65" s="108"/>
      <c r="R65" s="108"/>
      <c r="S65" s="108"/>
      <c r="T65" s="108">
        <v>0</v>
      </c>
      <c r="U65" s="108"/>
      <c r="V65" s="108"/>
      <c r="W65" s="108"/>
      <c r="X65" s="108"/>
      <c r="Y65" s="108"/>
      <c r="Z65" s="108">
        <v>0</v>
      </c>
      <c r="AA65" s="108"/>
      <c r="AB65" s="108"/>
      <c r="AC65" s="108"/>
      <c r="AD65" s="108"/>
      <c r="AE65" s="108"/>
      <c r="AF65" s="108">
        <v>9.2605224499282173</v>
      </c>
      <c r="AG65" s="108"/>
      <c r="AH65" s="108"/>
      <c r="AI65" s="108">
        <v>7.8479003812950996</v>
      </c>
      <c r="AJ65" s="108"/>
      <c r="AK65" s="108">
        <v>1.4126220686331177</v>
      </c>
    </row>
    <row r="66" spans="1:37" ht="38.25" outlineLevel="1">
      <c r="A66" s="103">
        <v>31.3</v>
      </c>
      <c r="B66" s="104">
        <v>0</v>
      </c>
      <c r="C66" s="104" t="s">
        <v>161</v>
      </c>
      <c r="D66" s="105">
        <v>0</v>
      </c>
      <c r="E66" s="106">
        <v>3464</v>
      </c>
      <c r="F66" s="107" t="s">
        <v>221</v>
      </c>
      <c r="G66" s="108">
        <v>16.498666052642335</v>
      </c>
      <c r="H66" s="109">
        <v>6.959546052642299</v>
      </c>
      <c r="I66" s="108"/>
      <c r="J66" s="108"/>
      <c r="K66" s="108">
        <v>5.8979999999999997</v>
      </c>
      <c r="L66" s="108"/>
      <c r="M66" s="108">
        <v>1.06162566904713</v>
      </c>
      <c r="N66" s="108">
        <v>0</v>
      </c>
      <c r="O66" s="108"/>
      <c r="P66" s="108"/>
      <c r="Q66" s="108"/>
      <c r="R66" s="108"/>
      <c r="S66" s="108"/>
      <c r="T66" s="108">
        <v>0</v>
      </c>
      <c r="U66" s="108"/>
      <c r="V66" s="108"/>
      <c r="W66" s="108"/>
      <c r="X66" s="108"/>
      <c r="Y66" s="108"/>
      <c r="Z66" s="108">
        <v>0</v>
      </c>
      <c r="AA66" s="108"/>
      <c r="AB66" s="108"/>
      <c r="AC66" s="108"/>
      <c r="AD66" s="108"/>
      <c r="AE66" s="108"/>
      <c r="AF66" s="108">
        <v>6.959546052642299</v>
      </c>
      <c r="AG66" s="108"/>
      <c r="AH66" s="108"/>
      <c r="AI66" s="108">
        <v>5.897920383595169</v>
      </c>
      <c r="AJ66" s="108"/>
      <c r="AK66" s="108">
        <v>1.06162566904713</v>
      </c>
    </row>
    <row r="67" spans="1:37" ht="38.25" outlineLevel="1">
      <c r="A67" s="103">
        <v>31.4</v>
      </c>
      <c r="B67" s="104">
        <v>0</v>
      </c>
      <c r="C67" s="104" t="s">
        <v>161</v>
      </c>
      <c r="D67" s="105">
        <v>0</v>
      </c>
      <c r="E67" s="106">
        <v>3465</v>
      </c>
      <c r="F67" s="107" t="s">
        <v>222</v>
      </c>
      <c r="G67" s="108">
        <v>10.143798017255367</v>
      </c>
      <c r="H67" s="109">
        <v>7.1437980172553992</v>
      </c>
      <c r="I67" s="108"/>
      <c r="J67" s="108"/>
      <c r="K67" s="108">
        <v>6.0540661163181353</v>
      </c>
      <c r="L67" s="108"/>
      <c r="M67" s="108">
        <v>1.0897319009372639</v>
      </c>
      <c r="N67" s="108">
        <v>0</v>
      </c>
      <c r="O67" s="108"/>
      <c r="P67" s="108"/>
      <c r="Q67" s="108"/>
      <c r="R67" s="108"/>
      <c r="S67" s="108"/>
      <c r="T67" s="108">
        <v>0</v>
      </c>
      <c r="U67" s="108"/>
      <c r="V67" s="108"/>
      <c r="W67" s="108"/>
      <c r="X67" s="108"/>
      <c r="Y67" s="108"/>
      <c r="Z67" s="108">
        <v>0</v>
      </c>
      <c r="AA67" s="108"/>
      <c r="AB67" s="108"/>
      <c r="AC67" s="108"/>
      <c r="AD67" s="108"/>
      <c r="AE67" s="108"/>
      <c r="AF67" s="108">
        <v>7.1437980172553992</v>
      </c>
      <c r="AG67" s="108"/>
      <c r="AH67" s="108"/>
      <c r="AI67" s="108">
        <v>6.0540661163181353</v>
      </c>
      <c r="AJ67" s="108"/>
      <c r="AK67" s="108">
        <v>1.0897319009372639</v>
      </c>
    </row>
    <row r="68" spans="1:37" ht="25.5" outlineLevel="1">
      <c r="A68" s="103">
        <v>31.5</v>
      </c>
      <c r="B68" s="104">
        <v>0</v>
      </c>
      <c r="C68" s="104">
        <v>0</v>
      </c>
      <c r="D68" s="105">
        <v>0</v>
      </c>
      <c r="E68" s="106">
        <v>4492</v>
      </c>
      <c r="F68" s="107" t="s">
        <v>223</v>
      </c>
      <c r="G68" s="108">
        <v>26.880783037808751</v>
      </c>
      <c r="H68" s="109">
        <v>0</v>
      </c>
      <c r="I68" s="108"/>
      <c r="J68" s="108"/>
      <c r="K68" s="108"/>
      <c r="L68" s="108"/>
      <c r="M68" s="108"/>
      <c r="N68" s="108">
        <v>0</v>
      </c>
      <c r="O68" s="108"/>
      <c r="P68" s="108"/>
      <c r="Q68" s="108"/>
      <c r="R68" s="108"/>
      <c r="S68" s="108"/>
      <c r="T68" s="108">
        <v>0</v>
      </c>
      <c r="U68" s="108"/>
      <c r="V68" s="108"/>
      <c r="W68" s="108"/>
      <c r="X68" s="108"/>
      <c r="Y68" s="108"/>
      <c r="Z68" s="108">
        <v>0</v>
      </c>
      <c r="AA68" s="108"/>
      <c r="AB68" s="108"/>
      <c r="AC68" s="108"/>
      <c r="AD68" s="108"/>
      <c r="AE68" s="108"/>
      <c r="AF68" s="108">
        <v>0</v>
      </c>
      <c r="AG68" s="108"/>
      <c r="AH68" s="108"/>
      <c r="AI68" s="108"/>
      <c r="AJ68" s="108"/>
      <c r="AK68" s="108"/>
    </row>
    <row r="69" spans="1:37" ht="25.5" outlineLevel="1">
      <c r="A69" s="103">
        <v>31.6</v>
      </c>
      <c r="B69" s="104">
        <v>0</v>
      </c>
      <c r="C69" s="104">
        <v>0</v>
      </c>
      <c r="D69" s="105">
        <v>0</v>
      </c>
      <c r="E69" s="106">
        <v>4493</v>
      </c>
      <c r="F69" s="107" t="s">
        <v>224</v>
      </c>
      <c r="G69" s="108">
        <v>20.785679356256715</v>
      </c>
      <c r="H69" s="109">
        <v>0</v>
      </c>
      <c r="I69" s="108"/>
      <c r="J69" s="108"/>
      <c r="K69" s="108"/>
      <c r="L69" s="108"/>
      <c r="M69" s="108"/>
      <c r="N69" s="108">
        <v>0</v>
      </c>
      <c r="O69" s="108"/>
      <c r="P69" s="108"/>
      <c r="Q69" s="108"/>
      <c r="R69" s="108"/>
      <c r="S69" s="108"/>
      <c r="T69" s="108">
        <v>0</v>
      </c>
      <c r="U69" s="108"/>
      <c r="V69" s="108"/>
      <c r="W69" s="108"/>
      <c r="X69" s="108"/>
      <c r="Y69" s="108"/>
      <c r="Z69" s="108">
        <v>0</v>
      </c>
      <c r="AA69" s="108"/>
      <c r="AB69" s="108"/>
      <c r="AC69" s="108"/>
      <c r="AD69" s="108"/>
      <c r="AE69" s="108"/>
      <c r="AF69" s="108">
        <v>0</v>
      </c>
      <c r="AG69" s="108"/>
      <c r="AH69" s="108"/>
      <c r="AI69" s="108"/>
      <c r="AJ69" s="108"/>
      <c r="AK69" s="108"/>
    </row>
    <row r="70" spans="1:37" ht="25.5" outlineLevel="1">
      <c r="A70" s="103">
        <v>31.7</v>
      </c>
      <c r="B70" s="104">
        <v>0</v>
      </c>
      <c r="C70" s="104">
        <v>0</v>
      </c>
      <c r="D70" s="105">
        <v>0</v>
      </c>
      <c r="E70" s="106">
        <v>4494</v>
      </c>
      <c r="F70" s="107" t="s">
        <v>225</v>
      </c>
      <c r="G70" s="108">
        <v>25.733798871074217</v>
      </c>
      <c r="H70" s="109">
        <v>0</v>
      </c>
      <c r="I70" s="108"/>
      <c r="J70" s="108"/>
      <c r="K70" s="108"/>
      <c r="L70" s="108"/>
      <c r="M70" s="108"/>
      <c r="N70" s="108">
        <v>0</v>
      </c>
      <c r="O70" s="108"/>
      <c r="P70" s="108"/>
      <c r="Q70" s="108"/>
      <c r="R70" s="108"/>
      <c r="S70" s="108"/>
      <c r="T70" s="108">
        <v>0</v>
      </c>
      <c r="U70" s="108"/>
      <c r="V70" s="108"/>
      <c r="W70" s="108"/>
      <c r="X70" s="108"/>
      <c r="Y70" s="108"/>
      <c r="Z70" s="108">
        <v>0</v>
      </c>
      <c r="AA70" s="108"/>
      <c r="AB70" s="108"/>
      <c r="AC70" s="108"/>
      <c r="AD70" s="108"/>
      <c r="AE70" s="108"/>
      <c r="AF70" s="108">
        <v>0</v>
      </c>
      <c r="AG70" s="108"/>
      <c r="AH70" s="108"/>
      <c r="AI70" s="108"/>
      <c r="AJ70" s="108"/>
      <c r="AK70" s="108"/>
    </row>
    <row r="71" spans="1:37" outlineLevel="1">
      <c r="A71" s="103">
        <v>32</v>
      </c>
      <c r="B71" s="104" t="s">
        <v>159</v>
      </c>
      <c r="C71" s="104" t="s">
        <v>161</v>
      </c>
      <c r="D71" s="105">
        <v>1.5</v>
      </c>
      <c r="E71" s="106">
        <v>949</v>
      </c>
      <c r="F71" s="107" t="s">
        <v>226</v>
      </c>
      <c r="G71" s="108">
        <v>359.85599999999999</v>
      </c>
      <c r="H71" s="109">
        <v>30.302086613333273</v>
      </c>
      <c r="I71" s="108"/>
      <c r="J71" s="108"/>
      <c r="K71" s="108">
        <v>25.68</v>
      </c>
      <c r="L71" s="108"/>
      <c r="M71" s="108">
        <v>4.6223521952542264</v>
      </c>
      <c r="N71" s="108">
        <v>5</v>
      </c>
      <c r="O71" s="108"/>
      <c r="P71" s="108"/>
      <c r="Q71" s="108">
        <v>4.2372881355932206</v>
      </c>
      <c r="R71" s="108"/>
      <c r="S71" s="108">
        <v>0.76271186440677941</v>
      </c>
      <c r="T71" s="108">
        <v>10</v>
      </c>
      <c r="U71" s="108"/>
      <c r="V71" s="108"/>
      <c r="W71" s="108">
        <v>8.4745762711864412</v>
      </c>
      <c r="X71" s="108"/>
      <c r="Y71" s="108">
        <v>1.5254237288135588</v>
      </c>
      <c r="Z71" s="108">
        <v>10</v>
      </c>
      <c r="AA71" s="108"/>
      <c r="AB71" s="108"/>
      <c r="AC71" s="108">
        <v>8.4745762711864412</v>
      </c>
      <c r="AD71" s="108"/>
      <c r="AE71" s="108">
        <v>1.5254237288135588</v>
      </c>
      <c r="AF71" s="108">
        <v>5.3020866133332731</v>
      </c>
      <c r="AG71" s="108"/>
      <c r="AH71" s="108"/>
      <c r="AI71" s="108">
        <v>4.4932937401129438</v>
      </c>
      <c r="AJ71" s="108"/>
      <c r="AK71" s="108">
        <v>0.80879287322032933</v>
      </c>
    </row>
    <row r="72" spans="1:37" outlineLevel="1">
      <c r="A72" s="103">
        <v>33</v>
      </c>
      <c r="B72" s="104" t="s">
        <v>159</v>
      </c>
      <c r="C72" s="104" t="s">
        <v>161</v>
      </c>
      <c r="D72" s="105">
        <v>1.5</v>
      </c>
      <c r="E72" s="106">
        <v>2722</v>
      </c>
      <c r="F72" s="107" t="s">
        <v>227</v>
      </c>
      <c r="G72" s="108">
        <v>5.867</v>
      </c>
      <c r="H72" s="109">
        <v>2.2809999999999997</v>
      </c>
      <c r="I72" s="108"/>
      <c r="J72" s="108"/>
      <c r="K72" s="108">
        <v>1.9330508474576269</v>
      </c>
      <c r="L72" s="108"/>
      <c r="M72" s="108">
        <v>0.3479491525423728</v>
      </c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>
        <v>2.2809999999999997</v>
      </c>
      <c r="AG72" s="108"/>
      <c r="AH72" s="108"/>
      <c r="AI72" s="108">
        <v>1.9330508474576269</v>
      </c>
      <c r="AJ72" s="108"/>
      <c r="AK72" s="108">
        <v>0.3479491525423728</v>
      </c>
    </row>
    <row r="73" spans="1:37" ht="51" outlineLevel="1">
      <c r="A73" s="103">
        <v>34</v>
      </c>
      <c r="B73" s="104" t="s">
        <v>228</v>
      </c>
      <c r="C73" s="104" t="s">
        <v>161</v>
      </c>
      <c r="D73" s="105">
        <v>1.5</v>
      </c>
      <c r="E73" s="106">
        <v>2878</v>
      </c>
      <c r="F73" s="107" t="s">
        <v>229</v>
      </c>
      <c r="G73" s="108"/>
      <c r="H73" s="109">
        <v>0</v>
      </c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</row>
    <row r="74" spans="1:37" ht="63.75" outlineLevel="1">
      <c r="A74" s="103">
        <v>35</v>
      </c>
      <c r="B74" s="104" t="s">
        <v>228</v>
      </c>
      <c r="C74" s="104">
        <v>0</v>
      </c>
      <c r="D74" s="105">
        <v>1.5</v>
      </c>
      <c r="E74" s="106">
        <v>2938</v>
      </c>
      <c r="F74" s="107" t="s">
        <v>230</v>
      </c>
      <c r="G74" s="108"/>
      <c r="H74" s="109">
        <v>0</v>
      </c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</row>
    <row r="75" spans="1:37" ht="51" outlineLevel="1">
      <c r="A75" s="103">
        <v>36</v>
      </c>
      <c r="B75" s="104" t="s">
        <v>228</v>
      </c>
      <c r="C75" s="104">
        <v>1.5</v>
      </c>
      <c r="D75" s="105">
        <v>1.5</v>
      </c>
      <c r="E75" s="106">
        <v>3490</v>
      </c>
      <c r="F75" s="107" t="s">
        <v>231</v>
      </c>
      <c r="G75" s="108"/>
      <c r="H75" s="109">
        <v>0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</row>
    <row r="76" spans="1:37" ht="25.5" outlineLevel="1">
      <c r="A76" s="103">
        <v>37</v>
      </c>
      <c r="B76" s="104" t="s">
        <v>228</v>
      </c>
      <c r="C76" s="104" t="s">
        <v>161</v>
      </c>
      <c r="D76" s="105">
        <v>1.5</v>
      </c>
      <c r="E76" s="106">
        <v>3605</v>
      </c>
      <c r="F76" s="107" t="s">
        <v>232</v>
      </c>
      <c r="G76" s="108"/>
      <c r="H76" s="109">
        <v>0</v>
      </c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</row>
    <row r="77" spans="1:37" ht="25.5" outlineLevel="1">
      <c r="A77" s="103">
        <v>38</v>
      </c>
      <c r="B77" s="104" t="s">
        <v>164</v>
      </c>
      <c r="C77" s="104">
        <v>0</v>
      </c>
      <c r="D77" s="105">
        <v>1.5</v>
      </c>
      <c r="E77" s="106">
        <v>947</v>
      </c>
      <c r="F77" s="107" t="s">
        <v>233</v>
      </c>
      <c r="G77" s="108"/>
      <c r="H77" s="109">
        <v>0</v>
      </c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</row>
    <row r="78" spans="1:37" outlineLevel="1">
      <c r="A78" s="103">
        <v>39</v>
      </c>
      <c r="B78" s="104" t="s">
        <v>164</v>
      </c>
      <c r="C78" s="104">
        <v>0</v>
      </c>
      <c r="D78" s="105">
        <v>1.5</v>
      </c>
      <c r="E78" s="106">
        <v>2910</v>
      </c>
      <c r="F78" s="107" t="s">
        <v>234</v>
      </c>
      <c r="G78" s="108"/>
      <c r="H78" s="109">
        <v>0</v>
      </c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</row>
    <row r="79" spans="1:37" ht="25.5" outlineLevel="1">
      <c r="A79" s="103">
        <v>40</v>
      </c>
      <c r="B79" s="104" t="s">
        <v>164</v>
      </c>
      <c r="C79" s="104">
        <v>0</v>
      </c>
      <c r="D79" s="105">
        <v>1.5</v>
      </c>
      <c r="E79" s="106">
        <v>3111</v>
      </c>
      <c r="F79" s="107" t="s">
        <v>235</v>
      </c>
      <c r="G79" s="108"/>
      <c r="H79" s="109">
        <v>0</v>
      </c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</row>
    <row r="80" spans="1:37" ht="25.5" outlineLevel="1">
      <c r="A80" s="103">
        <v>41</v>
      </c>
      <c r="B80" s="104"/>
      <c r="C80" s="104"/>
      <c r="D80" s="105"/>
      <c r="E80" s="106"/>
      <c r="F80" s="107" t="s">
        <v>236</v>
      </c>
      <c r="G80" s="108">
        <v>0</v>
      </c>
      <c r="H80" s="108">
        <v>0</v>
      </c>
      <c r="I80" s="108">
        <v>0</v>
      </c>
      <c r="J80" s="108">
        <v>0</v>
      </c>
      <c r="K80" s="108">
        <v>0</v>
      </c>
      <c r="L80" s="108">
        <v>0</v>
      </c>
      <c r="M80" s="108">
        <v>0</v>
      </c>
      <c r="N80" s="108">
        <v>0</v>
      </c>
      <c r="O80" s="108">
        <v>0</v>
      </c>
      <c r="P80" s="108">
        <v>0</v>
      </c>
      <c r="Q80" s="108">
        <v>0</v>
      </c>
      <c r="R80" s="108">
        <v>0</v>
      </c>
      <c r="S80" s="108">
        <v>0</v>
      </c>
      <c r="T80" s="108">
        <v>0</v>
      </c>
      <c r="U80" s="108">
        <v>0</v>
      </c>
      <c r="V80" s="108">
        <v>0</v>
      </c>
      <c r="W80" s="108">
        <v>0</v>
      </c>
      <c r="X80" s="108">
        <v>0</v>
      </c>
      <c r="Y80" s="108">
        <v>0</v>
      </c>
      <c r="Z80" s="108">
        <v>0</v>
      </c>
      <c r="AA80" s="108">
        <v>0</v>
      </c>
      <c r="AB80" s="108">
        <v>0</v>
      </c>
      <c r="AC80" s="108">
        <v>0</v>
      </c>
      <c r="AD80" s="108">
        <v>0</v>
      </c>
      <c r="AE80" s="108">
        <v>0</v>
      </c>
      <c r="AF80" s="108">
        <v>0</v>
      </c>
      <c r="AG80" s="108">
        <v>0</v>
      </c>
      <c r="AH80" s="108">
        <v>0</v>
      </c>
      <c r="AI80" s="108">
        <v>0</v>
      </c>
      <c r="AJ80" s="108">
        <v>0</v>
      </c>
      <c r="AK80" s="108">
        <v>0</v>
      </c>
    </row>
    <row r="81" spans="1:37" ht="25.5" outlineLevel="1">
      <c r="A81" s="103">
        <v>42</v>
      </c>
      <c r="B81" s="104"/>
      <c r="C81" s="104"/>
      <c r="D81" s="105"/>
      <c r="E81" s="106"/>
      <c r="F81" s="107" t="s">
        <v>237</v>
      </c>
      <c r="G81" s="108">
        <v>42.866</v>
      </c>
      <c r="H81" s="108">
        <v>0</v>
      </c>
      <c r="I81" s="108">
        <v>0</v>
      </c>
      <c r="J81" s="108">
        <v>0</v>
      </c>
      <c r="K81" s="108">
        <v>0</v>
      </c>
      <c r="L81" s="108">
        <v>0</v>
      </c>
      <c r="M81" s="108">
        <v>0</v>
      </c>
      <c r="N81" s="108">
        <v>0</v>
      </c>
      <c r="O81" s="108">
        <v>0</v>
      </c>
      <c r="P81" s="108">
        <v>0</v>
      </c>
      <c r="Q81" s="108">
        <v>0</v>
      </c>
      <c r="R81" s="108">
        <v>0</v>
      </c>
      <c r="S81" s="108">
        <v>0</v>
      </c>
      <c r="T81" s="108">
        <v>0</v>
      </c>
      <c r="U81" s="108">
        <v>0</v>
      </c>
      <c r="V81" s="108">
        <v>0</v>
      </c>
      <c r="W81" s="108">
        <v>0</v>
      </c>
      <c r="X81" s="108">
        <v>0</v>
      </c>
      <c r="Y81" s="108">
        <v>0</v>
      </c>
      <c r="Z81" s="108">
        <v>0</v>
      </c>
      <c r="AA81" s="108">
        <v>0</v>
      </c>
      <c r="AB81" s="108">
        <v>0</v>
      </c>
      <c r="AC81" s="108">
        <v>0</v>
      </c>
      <c r="AD81" s="108">
        <v>0</v>
      </c>
      <c r="AE81" s="108">
        <v>0</v>
      </c>
      <c r="AF81" s="108">
        <v>0</v>
      </c>
      <c r="AG81" s="108">
        <v>0</v>
      </c>
      <c r="AH81" s="108">
        <v>0</v>
      </c>
      <c r="AI81" s="108">
        <v>0</v>
      </c>
      <c r="AJ81" s="108">
        <v>0</v>
      </c>
      <c r="AK81" s="108">
        <v>0</v>
      </c>
    </row>
    <row r="82" spans="1:37" ht="25.5" outlineLevel="1">
      <c r="A82" s="103">
        <v>43</v>
      </c>
      <c r="B82" s="104" t="s">
        <v>159</v>
      </c>
      <c r="C82" s="104">
        <v>0</v>
      </c>
      <c r="D82" s="105">
        <v>1.5</v>
      </c>
      <c r="E82" s="106">
        <v>59</v>
      </c>
      <c r="F82" s="107" t="s">
        <v>238</v>
      </c>
      <c r="G82" s="108"/>
      <c r="H82" s="109">
        <v>0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</row>
    <row r="83" spans="1:37" ht="38.25" outlineLevel="1">
      <c r="A83" s="103">
        <v>44</v>
      </c>
      <c r="B83" s="104" t="s">
        <v>159</v>
      </c>
      <c r="C83" s="104">
        <v>0</v>
      </c>
      <c r="D83" s="105">
        <v>1.5</v>
      </c>
      <c r="E83" s="106">
        <v>1329</v>
      </c>
      <c r="F83" s="107" t="s">
        <v>239</v>
      </c>
      <c r="G83" s="108">
        <v>6.9770000000000003</v>
      </c>
      <c r="H83" s="109">
        <v>0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</row>
    <row r="84" spans="1:37" ht="38.25" outlineLevel="1">
      <c r="A84" s="103">
        <v>45</v>
      </c>
      <c r="B84" s="104" t="s">
        <v>159</v>
      </c>
      <c r="C84" s="104">
        <v>0</v>
      </c>
      <c r="D84" s="105">
        <v>1.5</v>
      </c>
      <c r="E84" s="106">
        <v>1330</v>
      </c>
      <c r="F84" s="107" t="s">
        <v>240</v>
      </c>
      <c r="G84" s="108">
        <v>7.4269999999999996</v>
      </c>
      <c r="H84" s="109">
        <v>0</v>
      </c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</row>
    <row r="85" spans="1:37" ht="38.25" outlineLevel="1">
      <c r="A85" s="103">
        <v>46</v>
      </c>
      <c r="B85" s="104" t="s">
        <v>159</v>
      </c>
      <c r="C85" s="104" t="s">
        <v>161</v>
      </c>
      <c r="D85" s="105">
        <v>1.5</v>
      </c>
      <c r="E85" s="106">
        <v>368</v>
      </c>
      <c r="F85" s="107" t="s">
        <v>241</v>
      </c>
      <c r="G85" s="108">
        <v>14.872</v>
      </c>
      <c r="H85" s="109">
        <v>0</v>
      </c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</row>
    <row r="86" spans="1:37" ht="63.75" outlineLevel="1">
      <c r="A86" s="103">
        <v>47</v>
      </c>
      <c r="B86" s="104" t="s">
        <v>159</v>
      </c>
      <c r="C86" s="104" t="s">
        <v>161</v>
      </c>
      <c r="D86" s="105">
        <v>1.5</v>
      </c>
      <c r="E86" s="106">
        <v>1388</v>
      </c>
      <c r="F86" s="110" t="s">
        <v>242</v>
      </c>
      <c r="G86" s="108">
        <v>13.59</v>
      </c>
      <c r="H86" s="109">
        <v>0</v>
      </c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</row>
    <row r="87" spans="1:37" ht="25.5" outlineLevel="1">
      <c r="A87" s="103">
        <v>48</v>
      </c>
      <c r="B87" s="104" t="s">
        <v>159</v>
      </c>
      <c r="C87" s="104" t="s">
        <v>161</v>
      </c>
      <c r="D87" s="105">
        <v>1.5</v>
      </c>
      <c r="E87" s="106">
        <v>596</v>
      </c>
      <c r="F87" s="107" t="s">
        <v>243</v>
      </c>
      <c r="G87" s="109">
        <v>75.792306849346645</v>
      </c>
      <c r="H87" s="109">
        <v>16.140122000000002</v>
      </c>
      <c r="I87" s="109">
        <v>0</v>
      </c>
      <c r="J87" s="109">
        <v>0</v>
      </c>
      <c r="K87" s="109">
        <v>13.679694915254233</v>
      </c>
      <c r="L87" s="109">
        <v>0</v>
      </c>
      <c r="M87" s="109">
        <v>2.4623450847457624</v>
      </c>
      <c r="N87" s="109">
        <v>7</v>
      </c>
      <c r="O87" s="109">
        <v>0</v>
      </c>
      <c r="P87" s="109"/>
      <c r="Q87" s="109">
        <v>5.9322033898305087</v>
      </c>
      <c r="R87" s="109">
        <v>0</v>
      </c>
      <c r="S87" s="109">
        <v>1.0677966101694913</v>
      </c>
      <c r="T87" s="109">
        <v>2.08</v>
      </c>
      <c r="U87" s="109">
        <v>0</v>
      </c>
      <c r="V87" s="109">
        <v>0</v>
      </c>
      <c r="W87" s="109">
        <v>1.7627118644067798</v>
      </c>
      <c r="X87" s="109">
        <v>0</v>
      </c>
      <c r="Y87" s="109">
        <v>0.31728813559322022</v>
      </c>
      <c r="Z87" s="109">
        <v>3</v>
      </c>
      <c r="AA87" s="109">
        <v>0</v>
      </c>
      <c r="AB87" s="109">
        <v>0</v>
      </c>
      <c r="AC87" s="109">
        <v>2.5423728813559325</v>
      </c>
      <c r="AD87" s="109">
        <v>0</v>
      </c>
      <c r="AE87" s="109">
        <v>0.45762711864406747</v>
      </c>
      <c r="AF87" s="109">
        <v>4.0601219999999998</v>
      </c>
      <c r="AG87" s="109">
        <v>0</v>
      </c>
      <c r="AH87" s="109">
        <v>0</v>
      </c>
      <c r="AI87" s="109">
        <v>3.4407813559322027</v>
      </c>
      <c r="AJ87" s="109">
        <v>0</v>
      </c>
      <c r="AK87" s="109">
        <v>0.61934064406779676</v>
      </c>
    </row>
    <row r="88" spans="1:37" outlineLevel="1">
      <c r="A88" s="102">
        <v>48.1</v>
      </c>
      <c r="B88" s="104">
        <v>0</v>
      </c>
      <c r="C88" s="104" t="s">
        <v>161</v>
      </c>
      <c r="D88" s="105">
        <v>0</v>
      </c>
      <c r="E88" s="106" t="s">
        <v>244</v>
      </c>
      <c r="F88" s="107" t="s">
        <v>245</v>
      </c>
      <c r="G88" s="108">
        <v>24.992517999999997</v>
      </c>
      <c r="H88" s="109">
        <v>9.08</v>
      </c>
      <c r="I88" s="108"/>
      <c r="J88" s="108"/>
      <c r="K88" s="108">
        <v>7.6965406779661008</v>
      </c>
      <c r="L88" s="108"/>
      <c r="M88" s="108">
        <v>1.3853773220338974</v>
      </c>
      <c r="N88" s="108">
        <v>7</v>
      </c>
      <c r="O88" s="108"/>
      <c r="P88" s="108"/>
      <c r="Q88" s="108">
        <v>5.9322033898305087</v>
      </c>
      <c r="R88" s="108"/>
      <c r="S88" s="108">
        <v>1.0677966101694913</v>
      </c>
      <c r="T88" s="108">
        <v>2.08</v>
      </c>
      <c r="U88" s="108"/>
      <c r="V88" s="108"/>
      <c r="W88" s="108">
        <v>1.7627118644067798</v>
      </c>
      <c r="X88" s="108"/>
      <c r="Y88" s="108">
        <v>0.31728813559322022</v>
      </c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</row>
    <row r="89" spans="1:37" outlineLevel="1">
      <c r="A89" s="102">
        <v>48.2</v>
      </c>
      <c r="B89" s="104">
        <v>0</v>
      </c>
      <c r="C89" s="104">
        <v>0</v>
      </c>
      <c r="D89" s="105">
        <v>0</v>
      </c>
      <c r="E89" s="106" t="s">
        <v>246</v>
      </c>
      <c r="F89" s="107" t="s">
        <v>247</v>
      </c>
      <c r="G89" s="108">
        <v>6.5670000000000002</v>
      </c>
      <c r="H89" s="109">
        <v>6.5670000000000002</v>
      </c>
      <c r="I89" s="108"/>
      <c r="J89" s="108"/>
      <c r="K89" s="108">
        <v>5.5652542372881362</v>
      </c>
      <c r="L89" s="108"/>
      <c r="M89" s="108">
        <v>1.001745762711864</v>
      </c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>
        <v>3</v>
      </c>
      <c r="AA89" s="108"/>
      <c r="AB89" s="108"/>
      <c r="AC89" s="108">
        <v>2.5423728813559325</v>
      </c>
      <c r="AD89" s="108"/>
      <c r="AE89" s="108">
        <v>0.45762711864406747</v>
      </c>
      <c r="AF89" s="108">
        <v>3.5670000000000002</v>
      </c>
      <c r="AG89" s="108"/>
      <c r="AH89" s="108"/>
      <c r="AI89" s="108">
        <v>3.0228813559322036</v>
      </c>
      <c r="AJ89" s="108"/>
      <c r="AK89" s="108">
        <v>0.54411864406779653</v>
      </c>
    </row>
    <row r="90" spans="1:37" outlineLevel="1">
      <c r="A90" s="102">
        <v>48.3</v>
      </c>
      <c r="B90" s="104">
        <v>0</v>
      </c>
      <c r="C90" s="104" t="s">
        <v>161</v>
      </c>
      <c r="D90" s="105">
        <v>0</v>
      </c>
      <c r="E90" s="106" t="s">
        <v>248</v>
      </c>
      <c r="F90" s="107" t="s">
        <v>249</v>
      </c>
      <c r="G90" s="108">
        <v>4.8484982443513882</v>
      </c>
      <c r="H90" s="109">
        <v>7.0445999999999995E-2</v>
      </c>
      <c r="I90" s="108"/>
      <c r="J90" s="108"/>
      <c r="K90" s="108">
        <v>5.9700000000000003E-2</v>
      </c>
      <c r="L90" s="108"/>
      <c r="M90" s="108">
        <v>1.0745999999999992E-2</v>
      </c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>
        <v>7.0445999999999995E-2</v>
      </c>
      <c r="AG90" s="108"/>
      <c r="AH90" s="108"/>
      <c r="AI90" s="108">
        <v>5.9699999999999996E-2</v>
      </c>
      <c r="AJ90" s="108"/>
      <c r="AK90" s="108">
        <v>1.0745999999999999E-2</v>
      </c>
    </row>
    <row r="91" spans="1:37" outlineLevel="1">
      <c r="A91" s="102">
        <v>48.4</v>
      </c>
      <c r="B91" s="104">
        <v>0</v>
      </c>
      <c r="C91" s="104" t="s">
        <v>161</v>
      </c>
      <c r="D91" s="105">
        <v>0</v>
      </c>
      <c r="E91" s="106" t="s">
        <v>250</v>
      </c>
      <c r="F91" s="107" t="s">
        <v>251</v>
      </c>
      <c r="G91" s="108">
        <v>4.8089840842095484</v>
      </c>
      <c r="H91" s="109">
        <v>7.0445999999999995E-2</v>
      </c>
      <c r="I91" s="108"/>
      <c r="J91" s="108"/>
      <c r="K91" s="108">
        <v>5.9700000000000003E-2</v>
      </c>
      <c r="L91" s="108"/>
      <c r="M91" s="108">
        <v>1.0745999999999992E-2</v>
      </c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>
        <v>7.0445999999999995E-2</v>
      </c>
      <c r="AG91" s="108"/>
      <c r="AH91" s="108"/>
      <c r="AI91" s="108">
        <v>5.9699999999999996E-2</v>
      </c>
      <c r="AJ91" s="108"/>
      <c r="AK91" s="108">
        <v>1.0745999999999999E-2</v>
      </c>
    </row>
    <row r="92" spans="1:37" outlineLevel="1">
      <c r="A92" s="102">
        <v>48.5</v>
      </c>
      <c r="B92" s="104">
        <v>0</v>
      </c>
      <c r="C92" s="104" t="s">
        <v>161</v>
      </c>
      <c r="D92" s="105">
        <v>0</v>
      </c>
      <c r="E92" s="106" t="s">
        <v>252</v>
      </c>
      <c r="F92" s="107" t="s">
        <v>253</v>
      </c>
      <c r="G92" s="108">
        <v>10.109669942254905</v>
      </c>
      <c r="H92" s="109">
        <v>7.0445999999999995E-2</v>
      </c>
      <c r="I92" s="108"/>
      <c r="J92" s="108"/>
      <c r="K92" s="108">
        <v>5.9700000000000003E-2</v>
      </c>
      <c r="L92" s="108"/>
      <c r="M92" s="108">
        <v>1.0745999999999992E-2</v>
      </c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>
        <v>7.0445999999999995E-2</v>
      </c>
      <c r="AG92" s="108"/>
      <c r="AH92" s="108"/>
      <c r="AI92" s="108">
        <v>5.9699999999999996E-2</v>
      </c>
      <c r="AJ92" s="108"/>
      <c r="AK92" s="108">
        <v>1.0745999999999999E-2</v>
      </c>
    </row>
    <row r="93" spans="1:37" outlineLevel="1">
      <c r="A93" s="102">
        <v>48.6</v>
      </c>
      <c r="B93" s="104">
        <v>0</v>
      </c>
      <c r="C93" s="104" t="s">
        <v>161</v>
      </c>
      <c r="D93" s="105">
        <v>0</v>
      </c>
      <c r="E93" s="106" t="s">
        <v>254</v>
      </c>
      <c r="F93" s="107" t="s">
        <v>255</v>
      </c>
      <c r="G93" s="108">
        <v>5.4226520364926776</v>
      </c>
      <c r="H93" s="109">
        <v>7.0445999999999995E-2</v>
      </c>
      <c r="I93" s="108"/>
      <c r="J93" s="108"/>
      <c r="K93" s="108">
        <v>5.9700000000000003E-2</v>
      </c>
      <c r="L93" s="108"/>
      <c r="M93" s="108">
        <v>1.0745999999999992E-2</v>
      </c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>
        <v>7.0445999999999995E-2</v>
      </c>
      <c r="AG93" s="108"/>
      <c r="AH93" s="108"/>
      <c r="AI93" s="108">
        <v>5.9699999999999996E-2</v>
      </c>
      <c r="AJ93" s="108"/>
      <c r="AK93" s="108">
        <v>1.0745999999999999E-2</v>
      </c>
    </row>
    <row r="94" spans="1:37" outlineLevel="1">
      <c r="A94" s="102">
        <v>48.7</v>
      </c>
      <c r="B94" s="104">
        <v>0</v>
      </c>
      <c r="C94" s="104" t="s">
        <v>161</v>
      </c>
      <c r="D94" s="105">
        <v>0</v>
      </c>
      <c r="E94" s="106" t="s">
        <v>256</v>
      </c>
      <c r="F94" s="107" t="s">
        <v>257</v>
      </c>
      <c r="G94" s="108">
        <v>6.386322020756019</v>
      </c>
      <c r="H94" s="109">
        <v>7.0445999999999995E-2</v>
      </c>
      <c r="I94" s="108"/>
      <c r="J94" s="108"/>
      <c r="K94" s="108">
        <v>5.9700000000000003E-2</v>
      </c>
      <c r="L94" s="108"/>
      <c r="M94" s="108">
        <v>1.0745999999999992E-2</v>
      </c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>
        <v>7.0445999999999995E-2</v>
      </c>
      <c r="AG94" s="108"/>
      <c r="AH94" s="108"/>
      <c r="AI94" s="108">
        <v>5.9699999999999996E-2</v>
      </c>
      <c r="AJ94" s="108"/>
      <c r="AK94" s="108">
        <v>1.0745999999999999E-2</v>
      </c>
    </row>
    <row r="95" spans="1:37" outlineLevel="1">
      <c r="A95" s="102">
        <v>48.8</v>
      </c>
      <c r="B95" s="104">
        <v>0</v>
      </c>
      <c r="C95" s="104" t="s">
        <v>161</v>
      </c>
      <c r="D95" s="105">
        <v>0</v>
      </c>
      <c r="E95" s="106" t="s">
        <v>258</v>
      </c>
      <c r="F95" s="107" t="s">
        <v>259</v>
      </c>
      <c r="G95" s="108">
        <v>5.7347787747585039</v>
      </c>
      <c r="H95" s="109">
        <v>7.0445999999999995E-2</v>
      </c>
      <c r="I95" s="108"/>
      <c r="J95" s="108"/>
      <c r="K95" s="108">
        <v>5.9700000000000003E-2</v>
      </c>
      <c r="L95" s="108"/>
      <c r="M95" s="108">
        <v>1.0745999999999992E-2</v>
      </c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>
        <v>7.0445999999999995E-2</v>
      </c>
      <c r="AG95" s="108"/>
      <c r="AH95" s="108"/>
      <c r="AI95" s="108">
        <v>5.9699999999999996E-2</v>
      </c>
      <c r="AJ95" s="108"/>
      <c r="AK95" s="108">
        <v>1.0745999999999999E-2</v>
      </c>
    </row>
    <row r="96" spans="1:37" outlineLevel="1">
      <c r="A96" s="102">
        <v>48.9</v>
      </c>
      <c r="B96" s="104">
        <v>0</v>
      </c>
      <c r="C96" s="104" t="s">
        <v>161</v>
      </c>
      <c r="D96" s="105">
        <v>0</v>
      </c>
      <c r="E96" s="106" t="s">
        <v>260</v>
      </c>
      <c r="F96" s="107" t="s">
        <v>261</v>
      </c>
      <c r="G96" s="108">
        <v>6.9218837465236085</v>
      </c>
      <c r="H96" s="109">
        <v>7.0445999999999995E-2</v>
      </c>
      <c r="I96" s="108"/>
      <c r="J96" s="108"/>
      <c r="K96" s="108">
        <v>5.9700000000000003E-2</v>
      </c>
      <c r="L96" s="108"/>
      <c r="M96" s="108">
        <v>1.0745999999999992E-2</v>
      </c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>
        <v>7.0445999999999995E-2</v>
      </c>
      <c r="AG96" s="108"/>
      <c r="AH96" s="108"/>
      <c r="AI96" s="108">
        <v>5.9699999999999996E-2</v>
      </c>
      <c r="AJ96" s="108"/>
      <c r="AK96" s="108">
        <v>1.0745999999999999E-2</v>
      </c>
    </row>
    <row r="97" spans="1:37" ht="51" outlineLevel="1">
      <c r="A97" s="103">
        <v>49</v>
      </c>
      <c r="B97" s="104" t="s">
        <v>159</v>
      </c>
      <c r="C97" s="104">
        <v>0</v>
      </c>
      <c r="D97" s="105">
        <v>1.5</v>
      </c>
      <c r="E97" s="106" t="s">
        <v>262</v>
      </c>
      <c r="F97" s="107" t="s">
        <v>263</v>
      </c>
      <c r="G97" s="108"/>
      <c r="H97" s="109">
        <v>0</v>
      </c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</row>
    <row r="98" spans="1:37" ht="51" outlineLevel="1">
      <c r="A98" s="103">
        <v>50</v>
      </c>
      <c r="B98" s="104" t="s">
        <v>159</v>
      </c>
      <c r="C98" s="104">
        <v>0</v>
      </c>
      <c r="D98" s="105">
        <v>1.5</v>
      </c>
      <c r="E98" s="106" t="s">
        <v>264</v>
      </c>
      <c r="F98" s="107" t="s">
        <v>265</v>
      </c>
      <c r="G98" s="108"/>
      <c r="H98" s="109">
        <v>0</v>
      </c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</row>
    <row r="99" spans="1:37" ht="51" outlineLevel="1">
      <c r="A99" s="103">
        <v>51</v>
      </c>
      <c r="B99" s="104" t="s">
        <v>159</v>
      </c>
      <c r="C99" s="104">
        <v>0</v>
      </c>
      <c r="D99" s="105">
        <v>1.5</v>
      </c>
      <c r="E99" s="106" t="s">
        <v>266</v>
      </c>
      <c r="F99" s="107" t="s">
        <v>267</v>
      </c>
      <c r="G99" s="108"/>
      <c r="H99" s="109">
        <v>0</v>
      </c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</row>
    <row r="100" spans="1:37" ht="38.25" outlineLevel="1">
      <c r="A100" s="103">
        <v>52</v>
      </c>
      <c r="B100" s="104" t="s">
        <v>159</v>
      </c>
      <c r="C100" s="104">
        <v>0</v>
      </c>
      <c r="D100" s="105">
        <v>1.5</v>
      </c>
      <c r="E100" s="106" t="s">
        <v>268</v>
      </c>
      <c r="F100" s="107" t="s">
        <v>269</v>
      </c>
      <c r="G100" s="108"/>
      <c r="H100" s="109">
        <v>0</v>
      </c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</row>
    <row r="101" spans="1:37" ht="25.5" outlineLevel="1">
      <c r="A101" s="103">
        <v>53</v>
      </c>
      <c r="B101" s="104" t="s">
        <v>159</v>
      </c>
      <c r="C101" s="104">
        <v>0</v>
      </c>
      <c r="D101" s="105">
        <v>1.5</v>
      </c>
      <c r="E101" s="106" t="s">
        <v>270</v>
      </c>
      <c r="F101" s="107" t="s">
        <v>271</v>
      </c>
      <c r="G101" s="108"/>
      <c r="H101" s="109">
        <v>0</v>
      </c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</row>
    <row r="102" spans="1:37" ht="25.5" outlineLevel="1">
      <c r="A102" s="103">
        <v>54</v>
      </c>
      <c r="B102" s="104" t="s">
        <v>159</v>
      </c>
      <c r="C102" s="104">
        <v>0</v>
      </c>
      <c r="D102" s="105">
        <v>1.5</v>
      </c>
      <c r="E102" s="106" t="s">
        <v>272</v>
      </c>
      <c r="F102" s="107" t="s">
        <v>273</v>
      </c>
      <c r="G102" s="108"/>
      <c r="H102" s="109">
        <v>0</v>
      </c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</row>
    <row r="103" spans="1:37" ht="25.5" outlineLevel="1">
      <c r="A103" s="103">
        <v>55</v>
      </c>
      <c r="B103" s="104" t="s">
        <v>274</v>
      </c>
      <c r="C103" s="104" t="s">
        <v>161</v>
      </c>
      <c r="D103" s="105">
        <v>1.5</v>
      </c>
      <c r="E103" s="106">
        <v>2734</v>
      </c>
      <c r="F103" s="107" t="s">
        <v>275</v>
      </c>
      <c r="G103" s="108"/>
      <c r="H103" s="109">
        <v>0</v>
      </c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</row>
    <row r="104" spans="1:37" s="116" customFormat="1">
      <c r="A104" s="103">
        <v>56</v>
      </c>
      <c r="B104" s="112">
        <v>0</v>
      </c>
      <c r="C104" s="112" t="s">
        <v>161</v>
      </c>
      <c r="D104" s="113">
        <v>1.5</v>
      </c>
      <c r="E104" s="114">
        <v>99</v>
      </c>
      <c r="F104" s="115" t="s">
        <v>276</v>
      </c>
      <c r="G104" s="109">
        <v>42.363796999999998</v>
      </c>
      <c r="H104" s="109">
        <v>4.6843994000000002</v>
      </c>
      <c r="I104" s="109"/>
      <c r="J104" s="109"/>
      <c r="K104" s="109">
        <v>3.9699152542372884</v>
      </c>
      <c r="L104" s="109"/>
      <c r="M104" s="109">
        <v>0.71458474576271147</v>
      </c>
      <c r="N104" s="109">
        <v>3.0432200000000003</v>
      </c>
      <c r="O104" s="109">
        <v>0</v>
      </c>
      <c r="P104" s="109"/>
      <c r="Q104" s="109">
        <v>2.5790000000000002</v>
      </c>
      <c r="R104" s="109">
        <v>0</v>
      </c>
      <c r="S104" s="109">
        <v>0.46422000000000008</v>
      </c>
      <c r="T104" s="109">
        <v>0</v>
      </c>
      <c r="U104" s="109">
        <v>0</v>
      </c>
      <c r="V104" s="109">
        <v>0</v>
      </c>
      <c r="W104" s="109">
        <v>0</v>
      </c>
      <c r="X104" s="109">
        <v>0</v>
      </c>
      <c r="Y104" s="109">
        <v>0</v>
      </c>
      <c r="Z104" s="109">
        <v>0</v>
      </c>
      <c r="AA104" s="109">
        <v>0</v>
      </c>
      <c r="AB104" s="109">
        <v>0</v>
      </c>
      <c r="AC104" s="109">
        <v>0</v>
      </c>
      <c r="AD104" s="109">
        <v>0</v>
      </c>
      <c r="AE104" s="109">
        <v>0</v>
      </c>
      <c r="AF104" s="109">
        <v>1.6411794</v>
      </c>
      <c r="AG104" s="109">
        <v>0</v>
      </c>
      <c r="AH104" s="109">
        <v>0</v>
      </c>
      <c r="AI104" s="109">
        <v>1.39083</v>
      </c>
      <c r="AJ104" s="109">
        <v>0</v>
      </c>
      <c r="AK104" s="109">
        <v>0.25034939999999989</v>
      </c>
    </row>
    <row r="105" spans="1:37" outlineLevel="1">
      <c r="A105" s="103">
        <v>56.1</v>
      </c>
      <c r="B105" s="104" t="s">
        <v>159</v>
      </c>
      <c r="C105" s="104" t="s">
        <v>161</v>
      </c>
      <c r="D105" s="105">
        <v>0</v>
      </c>
      <c r="E105" s="106" t="s">
        <v>277</v>
      </c>
      <c r="F105" s="107" t="s">
        <v>278</v>
      </c>
      <c r="G105" s="108">
        <v>10.0397474</v>
      </c>
      <c r="H105" s="109">
        <v>3.0432200000000003</v>
      </c>
      <c r="I105" s="108"/>
      <c r="J105" s="108"/>
      <c r="K105" s="108">
        <v>2.5790000000000002</v>
      </c>
      <c r="L105" s="108"/>
      <c r="M105" s="108">
        <v>0.46422000000000008</v>
      </c>
      <c r="N105" s="108">
        <v>3.0432200000000003</v>
      </c>
      <c r="O105" s="108"/>
      <c r="P105" s="108"/>
      <c r="Q105" s="108">
        <v>2.5790000000000002</v>
      </c>
      <c r="R105" s="108"/>
      <c r="S105" s="108">
        <v>0.46422000000000008</v>
      </c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>
        <v>0</v>
      </c>
      <c r="AG105" s="108"/>
      <c r="AH105" s="108"/>
      <c r="AI105" s="108"/>
      <c r="AJ105" s="108"/>
      <c r="AK105" s="108"/>
    </row>
    <row r="106" spans="1:37" outlineLevel="1">
      <c r="A106" s="103">
        <v>56.2</v>
      </c>
      <c r="B106" s="104" t="s">
        <v>159</v>
      </c>
      <c r="C106" s="104" t="s">
        <v>161</v>
      </c>
      <c r="D106" s="105">
        <v>0</v>
      </c>
      <c r="E106" s="106" t="s">
        <v>279</v>
      </c>
      <c r="F106" s="107" t="s">
        <v>280</v>
      </c>
      <c r="G106" s="108">
        <v>14.835412399999997</v>
      </c>
      <c r="H106" s="109">
        <v>0.64997939999999998</v>
      </c>
      <c r="I106" s="108"/>
      <c r="J106" s="108"/>
      <c r="K106" s="108">
        <v>0.55100000000000005</v>
      </c>
      <c r="L106" s="108"/>
      <c r="M106" s="108">
        <v>9.9149399999999943E-2</v>
      </c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108">
        <v>0.64997939999999998</v>
      </c>
      <c r="AG106" s="108"/>
      <c r="AH106" s="108"/>
      <c r="AI106" s="108">
        <v>0.55083000000000004</v>
      </c>
      <c r="AJ106" s="108"/>
      <c r="AK106" s="108">
        <v>9.9149399999999943E-2</v>
      </c>
    </row>
    <row r="107" spans="1:37" outlineLevel="1">
      <c r="A107" s="103">
        <v>56.3</v>
      </c>
      <c r="B107" s="104" t="s">
        <v>159</v>
      </c>
      <c r="C107" s="104" t="s">
        <v>161</v>
      </c>
      <c r="D107" s="105">
        <v>0</v>
      </c>
      <c r="E107" s="106" t="s">
        <v>281</v>
      </c>
      <c r="F107" s="107" t="s">
        <v>282</v>
      </c>
      <c r="G107" s="108">
        <v>9.2238372000000002</v>
      </c>
      <c r="H107" s="109">
        <v>0.59</v>
      </c>
      <c r="I107" s="108"/>
      <c r="J107" s="108"/>
      <c r="K107" s="108">
        <v>0.5</v>
      </c>
      <c r="L107" s="108"/>
      <c r="M107" s="108">
        <v>8.9999999999999969E-2</v>
      </c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108">
        <v>0.59</v>
      </c>
      <c r="AG107" s="108"/>
      <c r="AH107" s="108"/>
      <c r="AI107" s="108">
        <v>0.5</v>
      </c>
      <c r="AJ107" s="108"/>
      <c r="AK107" s="108">
        <v>8.9999999999999969E-2</v>
      </c>
    </row>
    <row r="108" spans="1:37" outlineLevel="1">
      <c r="A108" s="103">
        <v>56.4</v>
      </c>
      <c r="B108" s="104" t="s">
        <v>159</v>
      </c>
      <c r="C108" s="104" t="s">
        <v>161</v>
      </c>
      <c r="D108" s="105">
        <v>0</v>
      </c>
      <c r="E108" s="106" t="s">
        <v>283</v>
      </c>
      <c r="F108" s="107" t="s">
        <v>284</v>
      </c>
      <c r="G108" s="108">
        <v>8.2647999999999993</v>
      </c>
      <c r="H108" s="109">
        <v>0.4012</v>
      </c>
      <c r="I108" s="108"/>
      <c r="J108" s="108"/>
      <c r="K108" s="108">
        <v>0.34</v>
      </c>
      <c r="L108" s="108"/>
      <c r="M108" s="108">
        <v>6.1199999999999977E-2</v>
      </c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>
        <v>0.4012</v>
      </c>
      <c r="AG108" s="108"/>
      <c r="AH108" s="108"/>
      <c r="AI108" s="108">
        <v>0.34</v>
      </c>
      <c r="AJ108" s="108"/>
      <c r="AK108" s="108">
        <v>6.1199999999999977E-2</v>
      </c>
    </row>
    <row r="109" spans="1:37" s="116" customFormat="1">
      <c r="A109" s="103">
        <v>57</v>
      </c>
      <c r="B109" s="112" t="s">
        <v>159</v>
      </c>
      <c r="C109" s="112" t="s">
        <v>161</v>
      </c>
      <c r="D109" s="113">
        <v>1.5</v>
      </c>
      <c r="E109" s="114">
        <v>92</v>
      </c>
      <c r="F109" s="115" t="s">
        <v>285</v>
      </c>
      <c r="G109" s="109">
        <v>26.86</v>
      </c>
      <c r="H109" s="109">
        <v>10</v>
      </c>
      <c r="I109" s="109">
        <v>10</v>
      </c>
      <c r="J109" s="109">
        <v>10</v>
      </c>
      <c r="K109" s="109">
        <v>10</v>
      </c>
      <c r="L109" s="109">
        <v>10</v>
      </c>
      <c r="M109" s="109">
        <v>10</v>
      </c>
      <c r="N109" s="109">
        <v>2</v>
      </c>
      <c r="O109" s="109"/>
      <c r="P109" s="109"/>
      <c r="Q109" s="109">
        <v>1.6949152542372883</v>
      </c>
      <c r="R109" s="109"/>
      <c r="S109" s="109">
        <v>0.30508474576271172</v>
      </c>
      <c r="T109" s="109">
        <v>2</v>
      </c>
      <c r="U109" s="109"/>
      <c r="V109" s="109"/>
      <c r="W109" s="109">
        <v>1.6949152542372883</v>
      </c>
      <c r="X109" s="109"/>
      <c r="Y109" s="109">
        <v>0.30508474576271172</v>
      </c>
      <c r="Z109" s="109">
        <v>4</v>
      </c>
      <c r="AA109" s="109"/>
      <c r="AB109" s="109"/>
      <c r="AC109" s="109">
        <v>3.3898305084745766</v>
      </c>
      <c r="AD109" s="109"/>
      <c r="AE109" s="109">
        <v>0.61016949152542344</v>
      </c>
      <c r="AF109" s="109">
        <v>2</v>
      </c>
      <c r="AG109" s="109"/>
      <c r="AH109" s="109"/>
      <c r="AI109" s="109">
        <v>1.6949152542372883</v>
      </c>
      <c r="AJ109" s="109"/>
      <c r="AK109" s="109">
        <v>0.30508474576271172</v>
      </c>
    </row>
    <row r="110" spans="1:37" outlineLevel="1">
      <c r="A110" s="102">
        <v>57.1</v>
      </c>
      <c r="B110" s="104"/>
      <c r="C110" s="104"/>
      <c r="D110" s="105"/>
      <c r="E110" s="106"/>
      <c r="F110" s="107" t="s">
        <v>286</v>
      </c>
      <c r="G110" s="108">
        <v>6.73</v>
      </c>
      <c r="H110" s="109">
        <v>3.5523173333333333</v>
      </c>
      <c r="I110" s="108"/>
      <c r="J110" s="108"/>
      <c r="K110" s="108">
        <v>3.0104384180790964</v>
      </c>
      <c r="L110" s="108"/>
      <c r="M110" s="108">
        <v>0.54187891525423693</v>
      </c>
      <c r="N110" s="109">
        <v>1</v>
      </c>
      <c r="O110" s="108"/>
      <c r="P110" s="108"/>
      <c r="Q110" s="108">
        <v>0.84745762711864414</v>
      </c>
      <c r="R110" s="108"/>
      <c r="S110" s="108">
        <v>0.15254237288135586</v>
      </c>
      <c r="T110" s="109">
        <v>1</v>
      </c>
      <c r="U110" s="108"/>
      <c r="V110" s="108"/>
      <c r="W110" s="108">
        <v>0.84745762711864414</v>
      </c>
      <c r="X110" s="108"/>
      <c r="Y110" s="108">
        <v>0.15254237288135586</v>
      </c>
      <c r="Z110" s="108">
        <v>1.5523173333333333</v>
      </c>
      <c r="AA110" s="108"/>
      <c r="AB110" s="108"/>
      <c r="AC110" s="108">
        <v>1.3155231638418079</v>
      </c>
      <c r="AD110" s="108"/>
      <c r="AE110" s="108">
        <v>0.23679416949152543</v>
      </c>
      <c r="AF110" s="108">
        <v>0</v>
      </c>
      <c r="AG110" s="108"/>
      <c r="AH110" s="108"/>
      <c r="AI110" s="108"/>
      <c r="AJ110" s="108"/>
      <c r="AK110" s="108"/>
    </row>
    <row r="111" spans="1:37" outlineLevel="1">
      <c r="A111" s="102">
        <v>57.2</v>
      </c>
      <c r="B111" s="104"/>
      <c r="C111" s="104"/>
      <c r="D111" s="105"/>
      <c r="E111" s="106"/>
      <c r="F111" s="107" t="s">
        <v>287</v>
      </c>
      <c r="G111" s="108">
        <v>10.17</v>
      </c>
      <c r="H111" s="109">
        <v>2.8612826666666669</v>
      </c>
      <c r="I111" s="108"/>
      <c r="J111" s="108"/>
      <c r="K111" s="108">
        <v>2.4248158192090399</v>
      </c>
      <c r="L111" s="108"/>
      <c r="M111" s="108">
        <v>0.43646684745762698</v>
      </c>
      <c r="N111" s="109">
        <v>1</v>
      </c>
      <c r="O111" s="108"/>
      <c r="P111" s="108"/>
      <c r="Q111" s="108">
        <v>0.84745762711864414</v>
      </c>
      <c r="R111" s="108"/>
      <c r="S111" s="108">
        <v>0.15254237288135586</v>
      </c>
      <c r="T111" s="109">
        <v>1</v>
      </c>
      <c r="U111" s="108"/>
      <c r="V111" s="108"/>
      <c r="W111" s="108">
        <v>0.84745762711864414</v>
      </c>
      <c r="X111" s="108"/>
      <c r="Y111" s="108">
        <v>0.15254237288135586</v>
      </c>
      <c r="Z111" s="108">
        <v>0.86128266666666686</v>
      </c>
      <c r="AA111" s="108"/>
      <c r="AB111" s="108"/>
      <c r="AC111" s="108">
        <v>0.7299005649717516</v>
      </c>
      <c r="AD111" s="108"/>
      <c r="AE111" s="108">
        <v>0.13138210169491527</v>
      </c>
      <c r="AF111" s="108">
        <v>0</v>
      </c>
      <c r="AG111" s="108"/>
      <c r="AH111" s="108"/>
      <c r="AI111" s="108"/>
      <c r="AJ111" s="108"/>
      <c r="AK111" s="108"/>
    </row>
    <row r="112" spans="1:37" outlineLevel="1">
      <c r="A112" s="102">
        <v>57.3</v>
      </c>
      <c r="B112" s="104"/>
      <c r="C112" s="104"/>
      <c r="D112" s="105"/>
      <c r="E112" s="106"/>
      <c r="F112" s="107" t="s">
        <v>288</v>
      </c>
      <c r="G112" s="108">
        <v>9.9600000000000009</v>
      </c>
      <c r="H112" s="109">
        <v>3.5866666666666669</v>
      </c>
      <c r="I112" s="108"/>
      <c r="J112" s="108"/>
      <c r="K112" s="108">
        <v>3.0395480225988702</v>
      </c>
      <c r="L112" s="108"/>
      <c r="M112" s="108">
        <v>0.54711864406779664</v>
      </c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>
        <v>1.59</v>
      </c>
      <c r="AA112" s="108"/>
      <c r="AB112" s="108"/>
      <c r="AC112" s="108">
        <v>1.3474576271186443</v>
      </c>
      <c r="AD112" s="108"/>
      <c r="AE112" s="108">
        <v>0.24254237288135583</v>
      </c>
      <c r="AF112" s="108">
        <v>1.9966666666666668</v>
      </c>
      <c r="AG112" s="108"/>
      <c r="AH112" s="108"/>
      <c r="AI112" s="108">
        <v>1.6920903954802262</v>
      </c>
      <c r="AJ112" s="108"/>
      <c r="AK112" s="108">
        <v>0.30457627118644059</v>
      </c>
    </row>
    <row r="113" spans="1:37" s="102" customFormat="1">
      <c r="A113" s="96">
        <v>2</v>
      </c>
      <c r="B113" s="99"/>
      <c r="C113" s="99"/>
      <c r="D113" s="99"/>
      <c r="E113" s="99"/>
      <c r="F113" s="100" t="s">
        <v>289</v>
      </c>
      <c r="G113" s="101">
        <v>6706.4445280371619</v>
      </c>
      <c r="H113" s="101">
        <v>1184.3424167963453</v>
      </c>
      <c r="I113" s="101">
        <v>576.2595</v>
      </c>
      <c r="J113" s="101">
        <v>0</v>
      </c>
      <c r="K113" s="101">
        <v>44.498999999999995</v>
      </c>
      <c r="L113" s="101">
        <v>470.82213287825863</v>
      </c>
      <c r="M113" s="101">
        <v>92.757648324866196</v>
      </c>
      <c r="N113" s="101">
        <v>159.27372</v>
      </c>
      <c r="O113" s="101">
        <v>119.23372000000001</v>
      </c>
      <c r="P113" s="101">
        <v>0</v>
      </c>
      <c r="Q113" s="101">
        <v>0</v>
      </c>
      <c r="R113" s="101">
        <v>33.932203389830512</v>
      </c>
      <c r="S113" s="101">
        <v>6.1077966101694905</v>
      </c>
      <c r="T113" s="101">
        <v>223.41181</v>
      </c>
      <c r="U113" s="101">
        <v>181.12181000000001</v>
      </c>
      <c r="V113" s="101">
        <v>0</v>
      </c>
      <c r="W113" s="101">
        <v>0</v>
      </c>
      <c r="X113" s="101">
        <v>35.839491525423732</v>
      </c>
      <c r="Y113" s="101">
        <v>6.45050847457627</v>
      </c>
      <c r="Z113" s="101">
        <v>211.53</v>
      </c>
      <c r="AA113" s="101">
        <v>153.4222</v>
      </c>
      <c r="AB113" s="101">
        <v>0</v>
      </c>
      <c r="AC113" s="101">
        <v>14.49813559322034</v>
      </c>
      <c r="AD113" s="101">
        <v>34.745762711864408</v>
      </c>
      <c r="AE113" s="101">
        <v>8.8639016949152527</v>
      </c>
      <c r="AF113" s="101">
        <v>590.12688679634516</v>
      </c>
      <c r="AG113" s="101">
        <v>122.48176999999998</v>
      </c>
      <c r="AH113" s="101">
        <v>0</v>
      </c>
      <c r="AI113" s="101">
        <v>30</v>
      </c>
      <c r="AJ113" s="101">
        <v>366.30637016639417</v>
      </c>
      <c r="AK113" s="101">
        <v>71.335746629950975</v>
      </c>
    </row>
    <row r="114" spans="1:37" s="102" customFormat="1" ht="25.5">
      <c r="A114" s="96" t="s">
        <v>108</v>
      </c>
      <c r="B114" s="99"/>
      <c r="C114" s="99"/>
      <c r="D114" s="99"/>
      <c r="E114" s="99"/>
      <c r="F114" s="100" t="s">
        <v>158</v>
      </c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101"/>
      <c r="AE114" s="101"/>
      <c r="AF114" s="101"/>
      <c r="AG114" s="101"/>
      <c r="AH114" s="101"/>
      <c r="AI114" s="101"/>
      <c r="AJ114" s="101"/>
      <c r="AK114" s="101"/>
    </row>
    <row r="115" spans="1:37" s="102" customFormat="1">
      <c r="A115" s="96" t="s">
        <v>110</v>
      </c>
      <c r="B115" s="99"/>
      <c r="C115" s="99"/>
      <c r="D115" s="99"/>
      <c r="E115" s="99"/>
      <c r="F115" s="100" t="s">
        <v>290</v>
      </c>
      <c r="G115" s="101">
        <v>1566.4042000000002</v>
      </c>
      <c r="H115" s="101">
        <v>593.3673</v>
      </c>
      <c r="I115" s="101">
        <v>576.2595</v>
      </c>
      <c r="J115" s="101">
        <v>0</v>
      </c>
      <c r="K115" s="101">
        <v>14.498999999999999</v>
      </c>
      <c r="L115" s="101">
        <v>0</v>
      </c>
      <c r="M115" s="101">
        <v>2.6096644067796593</v>
      </c>
      <c r="N115" s="101">
        <v>119.23372000000001</v>
      </c>
      <c r="O115" s="101">
        <v>119.23372000000001</v>
      </c>
      <c r="P115" s="101">
        <v>0</v>
      </c>
      <c r="Q115" s="101">
        <v>0</v>
      </c>
      <c r="R115" s="101">
        <v>0</v>
      </c>
      <c r="S115" s="101">
        <v>0</v>
      </c>
      <c r="T115" s="101">
        <v>181.12181000000001</v>
      </c>
      <c r="U115" s="101">
        <v>181.12181000000001</v>
      </c>
      <c r="V115" s="101">
        <v>0</v>
      </c>
      <c r="W115" s="101">
        <v>0</v>
      </c>
      <c r="X115" s="101">
        <v>0</v>
      </c>
      <c r="Y115" s="101">
        <v>0</v>
      </c>
      <c r="Z115" s="101">
        <v>170.53</v>
      </c>
      <c r="AA115" s="101">
        <v>153.4222</v>
      </c>
      <c r="AB115" s="101">
        <v>0</v>
      </c>
      <c r="AC115" s="101">
        <v>14.49813559322034</v>
      </c>
      <c r="AD115" s="101">
        <v>0</v>
      </c>
      <c r="AE115" s="101">
        <v>2.6096644067796593</v>
      </c>
      <c r="AF115" s="101">
        <v>122.48176999999998</v>
      </c>
      <c r="AG115" s="101">
        <v>122.48176999999998</v>
      </c>
      <c r="AH115" s="101">
        <v>0</v>
      </c>
      <c r="AI115" s="101">
        <v>0</v>
      </c>
      <c r="AJ115" s="101">
        <v>0</v>
      </c>
      <c r="AK115" s="101">
        <v>0</v>
      </c>
    </row>
    <row r="116" spans="1:37" ht="51" outlineLevel="1">
      <c r="A116" s="103">
        <v>58</v>
      </c>
      <c r="B116" s="104" t="s">
        <v>159</v>
      </c>
      <c r="C116" s="104" t="s">
        <v>161</v>
      </c>
      <c r="D116" s="105">
        <v>2.2000000000000002</v>
      </c>
      <c r="E116" s="106">
        <v>2616</v>
      </c>
      <c r="F116" s="107" t="s">
        <v>291</v>
      </c>
      <c r="G116" s="108">
        <v>1086.9202</v>
      </c>
      <c r="H116" s="109">
        <v>327.70369999999997</v>
      </c>
      <c r="I116" s="108">
        <v>317.15949999999998</v>
      </c>
      <c r="J116" s="108"/>
      <c r="K116" s="108">
        <v>8.9359999999999999</v>
      </c>
      <c r="L116" s="108">
        <v>0</v>
      </c>
      <c r="M116" s="108">
        <v>1.6084372881355922</v>
      </c>
      <c r="N116" s="111">
        <v>119.23372000000001</v>
      </c>
      <c r="O116" s="108">
        <v>119.23372000000001</v>
      </c>
      <c r="P116" s="108"/>
      <c r="Q116" s="111"/>
      <c r="R116" s="111"/>
      <c r="S116" s="111"/>
      <c r="T116" s="108">
        <v>181.12181000000001</v>
      </c>
      <c r="U116" s="108">
        <v>181.12181000000001</v>
      </c>
      <c r="V116" s="111"/>
      <c r="W116" s="111"/>
      <c r="X116" s="111"/>
      <c r="Y116" s="111"/>
      <c r="Z116" s="108">
        <v>24.560000000000006</v>
      </c>
      <c r="AA116" s="108">
        <v>14.015800000000006</v>
      </c>
      <c r="AB116" s="108"/>
      <c r="AC116" s="108">
        <v>8.9357627118644078</v>
      </c>
      <c r="AD116" s="108">
        <v>0</v>
      </c>
      <c r="AE116" s="108">
        <v>1.6084372881355922</v>
      </c>
      <c r="AF116" s="108">
        <v>2.7881699999999476</v>
      </c>
      <c r="AG116" s="108">
        <v>2.7881699999999476</v>
      </c>
      <c r="AH116" s="108"/>
      <c r="AI116" s="108"/>
      <c r="AJ116" s="108"/>
      <c r="AK116" s="108"/>
    </row>
    <row r="117" spans="1:37" ht="25.5" outlineLevel="1">
      <c r="A117" s="103">
        <v>59</v>
      </c>
      <c r="B117" s="104" t="s">
        <v>159</v>
      </c>
      <c r="C117" s="104" t="s">
        <v>161</v>
      </c>
      <c r="D117" s="105">
        <v>2.2000000000000002</v>
      </c>
      <c r="E117" s="106">
        <v>2628</v>
      </c>
      <c r="F117" s="107" t="s">
        <v>292</v>
      </c>
      <c r="G117" s="108">
        <v>474.76500000000004</v>
      </c>
      <c r="H117" s="109">
        <v>265.66360000000003</v>
      </c>
      <c r="I117" s="108">
        <v>259.10000000000002</v>
      </c>
      <c r="J117" s="108"/>
      <c r="K117" s="108">
        <v>5.5629999999999997</v>
      </c>
      <c r="L117" s="108">
        <v>0</v>
      </c>
      <c r="M117" s="108">
        <v>1.0012271186440671</v>
      </c>
      <c r="N117" s="111">
        <v>0</v>
      </c>
      <c r="O117" s="111"/>
      <c r="P117" s="111"/>
      <c r="Q117" s="111"/>
      <c r="R117" s="111"/>
      <c r="S117" s="111"/>
      <c r="T117" s="111">
        <v>0</v>
      </c>
      <c r="U117" s="111"/>
      <c r="V117" s="111"/>
      <c r="W117" s="111"/>
      <c r="X117" s="111"/>
      <c r="Y117" s="111"/>
      <c r="Z117" s="108">
        <v>145.97</v>
      </c>
      <c r="AA117" s="108">
        <v>139.40639999999999</v>
      </c>
      <c r="AB117" s="111"/>
      <c r="AC117" s="108">
        <v>5.562372881355933</v>
      </c>
      <c r="AD117" s="108">
        <v>0</v>
      </c>
      <c r="AE117" s="108">
        <v>1.0012271186440671</v>
      </c>
      <c r="AF117" s="108">
        <v>119.69360000000003</v>
      </c>
      <c r="AG117" s="108">
        <v>119.69360000000003</v>
      </c>
      <c r="AH117" s="108"/>
      <c r="AI117" s="108"/>
      <c r="AJ117" s="108"/>
      <c r="AK117" s="108"/>
    </row>
    <row r="118" spans="1:37" ht="38.25" outlineLevel="1">
      <c r="A118" s="103">
        <v>60</v>
      </c>
      <c r="B118" s="104" t="s">
        <v>159</v>
      </c>
      <c r="C118" s="104" t="s">
        <v>161</v>
      </c>
      <c r="D118" s="105">
        <v>2.2000000000000002</v>
      </c>
      <c r="E118" s="106">
        <v>460</v>
      </c>
      <c r="F118" s="107" t="s">
        <v>293</v>
      </c>
      <c r="G118" s="108">
        <v>2.0179999999999998</v>
      </c>
      <c r="H118" s="109">
        <v>0</v>
      </c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</row>
    <row r="119" spans="1:37" ht="38.25" outlineLevel="1">
      <c r="A119" s="103">
        <v>61</v>
      </c>
      <c r="B119" s="104" t="s">
        <v>159</v>
      </c>
      <c r="C119" s="104" t="s">
        <v>161</v>
      </c>
      <c r="D119" s="105">
        <v>2.2000000000000002</v>
      </c>
      <c r="E119" s="106">
        <v>1866</v>
      </c>
      <c r="F119" s="107" t="s">
        <v>294</v>
      </c>
      <c r="G119" s="108"/>
      <c r="H119" s="109">
        <v>0</v>
      </c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</row>
    <row r="120" spans="1:37" ht="38.25" outlineLevel="1">
      <c r="A120" s="103">
        <v>62</v>
      </c>
      <c r="B120" s="104" t="s">
        <v>159</v>
      </c>
      <c r="C120" s="104" t="s">
        <v>161</v>
      </c>
      <c r="D120" s="105">
        <v>2.2000000000000002</v>
      </c>
      <c r="E120" s="106">
        <v>697</v>
      </c>
      <c r="F120" s="107" t="s">
        <v>295</v>
      </c>
      <c r="G120" s="108">
        <v>0.66900000000000004</v>
      </c>
      <c r="H120" s="109">
        <v>0</v>
      </c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</row>
    <row r="121" spans="1:37" ht="38.25" outlineLevel="1">
      <c r="A121" s="103">
        <v>63</v>
      </c>
      <c r="B121" s="104" t="s">
        <v>159</v>
      </c>
      <c r="C121" s="104">
        <v>0</v>
      </c>
      <c r="D121" s="105">
        <v>2.2000000000000002</v>
      </c>
      <c r="E121" s="106">
        <v>721</v>
      </c>
      <c r="F121" s="107" t="s">
        <v>296</v>
      </c>
      <c r="G121" s="108">
        <v>1.014</v>
      </c>
      <c r="H121" s="109">
        <v>0</v>
      </c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</row>
    <row r="122" spans="1:37" ht="25.5" outlineLevel="1">
      <c r="A122" s="103">
        <v>64</v>
      </c>
      <c r="B122" s="104" t="s">
        <v>159</v>
      </c>
      <c r="C122" s="104">
        <v>0</v>
      </c>
      <c r="D122" s="105">
        <v>2.2000000000000002</v>
      </c>
      <c r="E122" s="106">
        <v>3035</v>
      </c>
      <c r="F122" s="107" t="s">
        <v>297</v>
      </c>
      <c r="G122" s="108">
        <v>1.018</v>
      </c>
      <c r="H122" s="109">
        <v>0</v>
      </c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</row>
    <row r="123" spans="1:37" outlineLevel="1">
      <c r="A123" s="103">
        <v>65</v>
      </c>
      <c r="B123" s="104" t="s">
        <v>298</v>
      </c>
      <c r="C123" s="104" t="s">
        <v>161</v>
      </c>
      <c r="D123" s="105">
        <v>2.2000000000000002</v>
      </c>
      <c r="E123" s="106">
        <v>139</v>
      </c>
      <c r="F123" s="107" t="s">
        <v>299</v>
      </c>
      <c r="G123" s="108"/>
      <c r="H123" s="109">
        <v>0</v>
      </c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</row>
    <row r="124" spans="1:37" ht="25.5" outlineLevel="1">
      <c r="A124" s="103">
        <v>66</v>
      </c>
      <c r="B124" s="104" t="s">
        <v>159</v>
      </c>
      <c r="C124" s="104" t="s">
        <v>161</v>
      </c>
      <c r="D124" s="105">
        <v>2.2000000000000002</v>
      </c>
      <c r="E124" s="106">
        <v>2723</v>
      </c>
      <c r="F124" s="107" t="s">
        <v>300</v>
      </c>
      <c r="G124" s="108"/>
      <c r="H124" s="109">
        <v>0</v>
      </c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</row>
    <row r="125" spans="1:37" s="102" customFormat="1">
      <c r="A125" s="96">
        <v>2.2999999999999998</v>
      </c>
      <c r="B125" s="99"/>
      <c r="C125" s="99"/>
      <c r="D125" s="99"/>
      <c r="E125" s="99"/>
      <c r="F125" s="100" t="s">
        <v>301</v>
      </c>
      <c r="G125" s="101">
        <v>5140.040328037162</v>
      </c>
      <c r="H125" s="101">
        <v>590.97511679634522</v>
      </c>
      <c r="I125" s="101">
        <v>0</v>
      </c>
      <c r="J125" s="101">
        <v>0</v>
      </c>
      <c r="K125" s="101">
        <v>30</v>
      </c>
      <c r="L125" s="101">
        <v>470.82213287825863</v>
      </c>
      <c r="M125" s="101">
        <v>90.147983918086538</v>
      </c>
      <c r="N125" s="101">
        <v>40.04</v>
      </c>
      <c r="O125" s="101">
        <v>0</v>
      </c>
      <c r="P125" s="101">
        <v>0</v>
      </c>
      <c r="Q125" s="101">
        <v>0</v>
      </c>
      <c r="R125" s="101">
        <v>33.932203389830512</v>
      </c>
      <c r="S125" s="101">
        <v>6.1077966101694905</v>
      </c>
      <c r="T125" s="101">
        <v>42.29</v>
      </c>
      <c r="U125" s="101">
        <v>0</v>
      </c>
      <c r="V125" s="101">
        <v>0</v>
      </c>
      <c r="W125" s="101">
        <v>0</v>
      </c>
      <c r="X125" s="101">
        <v>35.839491525423732</v>
      </c>
      <c r="Y125" s="101">
        <v>6.45050847457627</v>
      </c>
      <c r="Z125" s="101">
        <v>41</v>
      </c>
      <c r="AA125" s="101">
        <v>0</v>
      </c>
      <c r="AB125" s="101">
        <v>0</v>
      </c>
      <c r="AC125" s="101">
        <v>0</v>
      </c>
      <c r="AD125" s="101">
        <v>34.745762711864408</v>
      </c>
      <c r="AE125" s="101">
        <v>6.2542372881355925</v>
      </c>
      <c r="AF125" s="101">
        <v>467.64511679634518</v>
      </c>
      <c r="AG125" s="101">
        <v>0</v>
      </c>
      <c r="AH125" s="101">
        <v>0</v>
      </c>
      <c r="AI125" s="101">
        <v>30</v>
      </c>
      <c r="AJ125" s="101">
        <v>366.30637016639417</v>
      </c>
      <c r="AK125" s="101">
        <v>71.335746629950975</v>
      </c>
    </row>
    <row r="126" spans="1:37" ht="25.5" outlineLevel="1">
      <c r="A126" s="103">
        <v>67</v>
      </c>
      <c r="B126" s="104" t="s">
        <v>228</v>
      </c>
      <c r="C126" s="104" t="s">
        <v>161</v>
      </c>
      <c r="D126" s="105" t="s">
        <v>302</v>
      </c>
      <c r="E126" s="106">
        <v>2537</v>
      </c>
      <c r="F126" s="107" t="s">
        <v>303</v>
      </c>
      <c r="G126" s="108"/>
      <c r="H126" s="109">
        <v>0</v>
      </c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  <c r="AJ126" s="108"/>
      <c r="AK126" s="108"/>
    </row>
    <row r="127" spans="1:37" ht="30.75" customHeight="1" outlineLevel="1">
      <c r="A127" s="103">
        <v>68</v>
      </c>
      <c r="B127" s="104" t="s">
        <v>228</v>
      </c>
      <c r="C127" s="104" t="s">
        <v>161</v>
      </c>
      <c r="D127" s="105" t="s">
        <v>302</v>
      </c>
      <c r="E127" s="106">
        <v>2633</v>
      </c>
      <c r="F127" s="107" t="s">
        <v>304</v>
      </c>
      <c r="G127" s="108">
        <v>297.03276664100059</v>
      </c>
      <c r="H127" s="109">
        <v>0</v>
      </c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  <c r="AJ127" s="108"/>
      <c r="AK127" s="108"/>
    </row>
    <row r="128" spans="1:37" ht="51" outlineLevel="1">
      <c r="A128" s="103">
        <v>69</v>
      </c>
      <c r="B128" s="104" t="s">
        <v>305</v>
      </c>
      <c r="C128" s="104" t="s">
        <v>161</v>
      </c>
      <c r="D128" s="105" t="s">
        <v>302</v>
      </c>
      <c r="E128" s="106" t="s">
        <v>306</v>
      </c>
      <c r="F128" s="107" t="s">
        <v>307</v>
      </c>
      <c r="G128" s="109">
        <v>2906.5279999999998</v>
      </c>
      <c r="H128" s="109">
        <v>242.87069</v>
      </c>
      <c r="I128" s="109"/>
      <c r="J128" s="109"/>
      <c r="K128" s="109">
        <v>0</v>
      </c>
      <c r="L128" s="109">
        <v>205.8226186440678</v>
      </c>
      <c r="M128" s="109">
        <v>37.048071355932194</v>
      </c>
      <c r="N128" s="109">
        <v>0</v>
      </c>
      <c r="O128" s="109">
        <v>0</v>
      </c>
      <c r="P128" s="109"/>
      <c r="Q128" s="109">
        <v>0</v>
      </c>
      <c r="R128" s="109">
        <v>0</v>
      </c>
      <c r="S128" s="109">
        <v>0</v>
      </c>
      <c r="T128" s="109">
        <v>0</v>
      </c>
      <c r="U128" s="109">
        <v>0</v>
      </c>
      <c r="V128" s="109">
        <v>0</v>
      </c>
      <c r="W128" s="109">
        <v>0</v>
      </c>
      <c r="X128" s="109">
        <v>0</v>
      </c>
      <c r="Y128" s="109">
        <v>0</v>
      </c>
      <c r="Z128" s="109">
        <v>0</v>
      </c>
      <c r="AA128" s="109">
        <v>0</v>
      </c>
      <c r="AB128" s="109">
        <v>0</v>
      </c>
      <c r="AC128" s="109">
        <v>0</v>
      </c>
      <c r="AD128" s="109">
        <v>0</v>
      </c>
      <c r="AE128" s="109">
        <v>0</v>
      </c>
      <c r="AF128" s="109">
        <v>242.87069</v>
      </c>
      <c r="AG128" s="109">
        <v>0</v>
      </c>
      <c r="AH128" s="109">
        <v>0</v>
      </c>
      <c r="AI128" s="109">
        <v>0</v>
      </c>
      <c r="AJ128" s="109">
        <v>205.8226186440678</v>
      </c>
      <c r="AK128" s="109">
        <v>37.048071355932194</v>
      </c>
    </row>
    <row r="129" spans="1:37" ht="63.75" outlineLevel="1">
      <c r="A129" s="103">
        <v>70</v>
      </c>
      <c r="B129" s="104" t="s">
        <v>228</v>
      </c>
      <c r="C129" s="104">
        <v>0</v>
      </c>
      <c r="D129" s="105" t="s">
        <v>302</v>
      </c>
      <c r="E129" s="106">
        <v>2629</v>
      </c>
      <c r="F129" s="107" t="s">
        <v>308</v>
      </c>
      <c r="G129" s="108">
        <v>5.4540000000000006</v>
      </c>
      <c r="H129" s="109">
        <v>1.2909999999999999</v>
      </c>
      <c r="I129" s="108"/>
      <c r="J129" s="108"/>
      <c r="K129" s="108">
        <v>0</v>
      </c>
      <c r="L129" s="108">
        <v>1.0940677966101695</v>
      </c>
      <c r="M129" s="108">
        <v>0.19693220338983042</v>
      </c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  <c r="AF129" s="108">
        <v>1.2909999999999999</v>
      </c>
      <c r="AG129" s="108"/>
      <c r="AH129" s="108"/>
      <c r="AI129" s="108"/>
      <c r="AJ129" s="108">
        <v>1.0940677966101695</v>
      </c>
      <c r="AK129" s="108">
        <v>0.19693220338983042</v>
      </c>
    </row>
    <row r="130" spans="1:37" ht="25.5" outlineLevel="1">
      <c r="A130" s="103">
        <v>71</v>
      </c>
      <c r="B130" s="104" t="s">
        <v>228</v>
      </c>
      <c r="C130" s="104">
        <v>0</v>
      </c>
      <c r="D130" s="105" t="s">
        <v>302</v>
      </c>
      <c r="E130" s="106">
        <v>112</v>
      </c>
      <c r="F130" s="107" t="s">
        <v>309</v>
      </c>
      <c r="G130" s="108"/>
      <c r="H130" s="109">
        <v>0</v>
      </c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</row>
    <row r="131" spans="1:37" ht="51" outlineLevel="1">
      <c r="A131" s="103">
        <v>72</v>
      </c>
      <c r="B131" s="104" t="s">
        <v>228</v>
      </c>
      <c r="C131" s="104" t="s">
        <v>161</v>
      </c>
      <c r="D131" s="105" t="s">
        <v>302</v>
      </c>
      <c r="E131" s="106">
        <v>136</v>
      </c>
      <c r="F131" s="107" t="s">
        <v>310</v>
      </c>
      <c r="G131" s="108">
        <v>89.851880460000004</v>
      </c>
      <c r="H131" s="109">
        <v>20</v>
      </c>
      <c r="I131" s="108"/>
      <c r="J131" s="108"/>
      <c r="K131" s="108">
        <v>0</v>
      </c>
      <c r="L131" s="108">
        <v>16.949152542372882</v>
      </c>
      <c r="M131" s="108">
        <v>3.0508474576271176</v>
      </c>
      <c r="N131" s="108">
        <v>2</v>
      </c>
      <c r="O131" s="108"/>
      <c r="P131" s="108"/>
      <c r="Q131" s="108"/>
      <c r="R131" s="108">
        <v>1.6949152542372883</v>
      </c>
      <c r="S131" s="108">
        <v>0.30508474576271172</v>
      </c>
      <c r="T131" s="108">
        <v>2</v>
      </c>
      <c r="U131" s="108"/>
      <c r="V131" s="108"/>
      <c r="W131" s="108"/>
      <c r="X131" s="108">
        <v>1.6949152542372883</v>
      </c>
      <c r="Y131" s="108">
        <v>0.30508474576271172</v>
      </c>
      <c r="Z131" s="108">
        <v>2</v>
      </c>
      <c r="AA131" s="108"/>
      <c r="AB131" s="108"/>
      <c r="AC131" s="108"/>
      <c r="AD131" s="108">
        <v>1.6949152542372883</v>
      </c>
      <c r="AE131" s="108">
        <v>0.30508474576271172</v>
      </c>
      <c r="AF131" s="108">
        <v>14</v>
      </c>
      <c r="AG131" s="108"/>
      <c r="AH131" s="108"/>
      <c r="AI131" s="108"/>
      <c r="AJ131" s="108">
        <v>11.864406779661017</v>
      </c>
      <c r="AK131" s="108">
        <v>2.1355932203389827</v>
      </c>
    </row>
    <row r="132" spans="1:37" ht="51" outlineLevel="1">
      <c r="A132" s="103">
        <v>73</v>
      </c>
      <c r="B132" s="104" t="s">
        <v>228</v>
      </c>
      <c r="C132" s="104" t="s">
        <v>161</v>
      </c>
      <c r="D132" s="105" t="s">
        <v>302</v>
      </c>
      <c r="E132" s="106">
        <v>2646</v>
      </c>
      <c r="F132" s="107" t="s">
        <v>311</v>
      </c>
      <c r="G132" s="108"/>
      <c r="H132" s="109">
        <v>0</v>
      </c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</row>
    <row r="133" spans="1:37" ht="89.25" outlineLevel="1">
      <c r="A133" s="103">
        <v>74</v>
      </c>
      <c r="B133" s="104" t="s">
        <v>228</v>
      </c>
      <c r="C133" s="104">
        <v>0</v>
      </c>
      <c r="D133" s="105" t="s">
        <v>302</v>
      </c>
      <c r="E133" s="106">
        <v>2675</v>
      </c>
      <c r="F133" s="110" t="s">
        <v>312</v>
      </c>
      <c r="G133" s="108">
        <v>59.433999999999997</v>
      </c>
      <c r="H133" s="109">
        <v>23.356999999999999</v>
      </c>
      <c r="I133" s="108"/>
      <c r="J133" s="108"/>
      <c r="K133" s="108">
        <v>0</v>
      </c>
      <c r="L133" s="108">
        <v>19.794067796610172</v>
      </c>
      <c r="M133" s="108">
        <v>3.5629322033898276</v>
      </c>
      <c r="N133" s="108">
        <v>1.67</v>
      </c>
      <c r="O133" s="108"/>
      <c r="P133" s="108"/>
      <c r="Q133" s="108"/>
      <c r="R133" s="108">
        <v>1.4152542372881356</v>
      </c>
      <c r="S133" s="108">
        <v>0.25474576271186433</v>
      </c>
      <c r="T133" s="108">
        <v>2</v>
      </c>
      <c r="U133" s="108"/>
      <c r="V133" s="108"/>
      <c r="W133" s="108"/>
      <c r="X133" s="108">
        <v>1.6949152542372883</v>
      </c>
      <c r="Y133" s="108">
        <v>0.30508474576271172</v>
      </c>
      <c r="Z133" s="108">
        <v>3</v>
      </c>
      <c r="AA133" s="108"/>
      <c r="AB133" s="108"/>
      <c r="AC133" s="108"/>
      <c r="AD133" s="108">
        <v>2.5423728813559325</v>
      </c>
      <c r="AE133" s="108">
        <v>0.45762711864406747</v>
      </c>
      <c r="AF133" s="108">
        <v>16.686999999999998</v>
      </c>
      <c r="AG133" s="108"/>
      <c r="AH133" s="108"/>
      <c r="AI133" s="108"/>
      <c r="AJ133" s="108">
        <v>14.141525423728812</v>
      </c>
      <c r="AK133" s="108">
        <v>2.5454745762711859</v>
      </c>
    </row>
    <row r="134" spans="1:37" ht="25.5" outlineLevel="1">
      <c r="A134" s="103">
        <v>75</v>
      </c>
      <c r="B134" s="104" t="s">
        <v>228</v>
      </c>
      <c r="C134" s="104" t="s">
        <v>161</v>
      </c>
      <c r="D134" s="105" t="s">
        <v>302</v>
      </c>
      <c r="E134" s="106">
        <v>2696</v>
      </c>
      <c r="F134" s="107" t="s">
        <v>313</v>
      </c>
      <c r="G134" s="108">
        <v>7.258</v>
      </c>
      <c r="H134" s="109">
        <v>4.37</v>
      </c>
      <c r="I134" s="108"/>
      <c r="J134" s="108"/>
      <c r="K134" s="108">
        <v>0</v>
      </c>
      <c r="L134" s="108">
        <v>3.7033898305084749</v>
      </c>
      <c r="M134" s="108">
        <v>0.66661016949152518</v>
      </c>
      <c r="N134" s="108">
        <v>4.37</v>
      </c>
      <c r="O134" s="108"/>
      <c r="P134" s="108"/>
      <c r="Q134" s="108"/>
      <c r="R134" s="108">
        <v>3.7033898305084749</v>
      </c>
      <c r="S134" s="108">
        <v>0.66661016949152518</v>
      </c>
      <c r="T134" s="108">
        <v>0</v>
      </c>
      <c r="U134" s="108"/>
      <c r="V134" s="108"/>
      <c r="W134" s="108"/>
      <c r="X134" s="108"/>
      <c r="Y134" s="108"/>
      <c r="Z134" s="108">
        <v>0</v>
      </c>
      <c r="AA134" s="108"/>
      <c r="AB134" s="108"/>
      <c r="AC134" s="108"/>
      <c r="AD134" s="108"/>
      <c r="AE134" s="108"/>
      <c r="AF134" s="108">
        <v>0</v>
      </c>
      <c r="AG134" s="108"/>
      <c r="AH134" s="108"/>
      <c r="AI134" s="108"/>
      <c r="AJ134" s="108"/>
      <c r="AK134" s="108"/>
    </row>
    <row r="135" spans="1:37" ht="38.25" outlineLevel="1">
      <c r="A135" s="103">
        <v>76</v>
      </c>
      <c r="B135" s="104" t="s">
        <v>228</v>
      </c>
      <c r="C135" s="104" t="s">
        <v>161</v>
      </c>
      <c r="D135" s="105" t="s">
        <v>302</v>
      </c>
      <c r="E135" s="106">
        <v>2703</v>
      </c>
      <c r="F135" s="107" t="s">
        <v>314</v>
      </c>
      <c r="G135" s="108">
        <v>14.228999999999999</v>
      </c>
      <c r="H135" s="109">
        <v>14.228999999999999</v>
      </c>
      <c r="I135" s="108"/>
      <c r="J135" s="108"/>
      <c r="K135" s="108">
        <v>0</v>
      </c>
      <c r="L135" s="108">
        <v>12.058474576271186</v>
      </c>
      <c r="M135" s="108">
        <v>2.1705254237288134</v>
      </c>
      <c r="N135" s="108">
        <v>0</v>
      </c>
      <c r="O135" s="108"/>
      <c r="P135" s="108"/>
      <c r="Q135" s="108"/>
      <c r="R135" s="108"/>
      <c r="S135" s="108"/>
      <c r="T135" s="108">
        <v>6</v>
      </c>
      <c r="U135" s="108"/>
      <c r="V135" s="108"/>
      <c r="W135" s="108"/>
      <c r="X135" s="108">
        <v>5.0847457627118651</v>
      </c>
      <c r="Y135" s="108">
        <v>0.91525423728813493</v>
      </c>
      <c r="Z135" s="108">
        <v>3</v>
      </c>
      <c r="AA135" s="108"/>
      <c r="AB135" s="108"/>
      <c r="AC135" s="108"/>
      <c r="AD135" s="108">
        <v>2.5423728813559325</v>
      </c>
      <c r="AE135" s="108">
        <v>0.45762711864406747</v>
      </c>
      <c r="AF135" s="108">
        <v>5.2289999999999992</v>
      </c>
      <c r="AG135" s="108"/>
      <c r="AH135" s="108"/>
      <c r="AI135" s="108"/>
      <c r="AJ135" s="108">
        <v>4.4313559322033891</v>
      </c>
      <c r="AK135" s="108">
        <v>0.79764406779661012</v>
      </c>
    </row>
    <row r="136" spans="1:37" ht="76.5" outlineLevel="1">
      <c r="A136" s="103">
        <v>77</v>
      </c>
      <c r="B136" s="104" t="s">
        <v>228</v>
      </c>
      <c r="C136" s="104" t="s">
        <v>161</v>
      </c>
      <c r="D136" s="105" t="s">
        <v>302</v>
      </c>
      <c r="E136" s="106">
        <v>2752</v>
      </c>
      <c r="F136" s="110" t="s">
        <v>315</v>
      </c>
      <c r="G136" s="108">
        <v>60.914000000000001</v>
      </c>
      <c r="H136" s="109">
        <v>39.92</v>
      </c>
      <c r="I136" s="108"/>
      <c r="J136" s="108"/>
      <c r="K136" s="108">
        <v>0</v>
      </c>
      <c r="L136" s="108">
        <v>33.830508474576277</v>
      </c>
      <c r="M136" s="108">
        <v>6.0894915254237247</v>
      </c>
      <c r="N136" s="108">
        <v>7</v>
      </c>
      <c r="O136" s="108"/>
      <c r="P136" s="108"/>
      <c r="Q136" s="108"/>
      <c r="R136" s="108">
        <v>5.9322033898305087</v>
      </c>
      <c r="S136" s="108">
        <v>1.0677966101694913</v>
      </c>
      <c r="T136" s="108">
        <v>1</v>
      </c>
      <c r="U136" s="108"/>
      <c r="V136" s="108"/>
      <c r="W136" s="108"/>
      <c r="X136" s="108">
        <v>0.84745762711864414</v>
      </c>
      <c r="Y136" s="108">
        <v>0.15254237288135586</v>
      </c>
      <c r="Z136" s="108">
        <v>1</v>
      </c>
      <c r="AA136" s="108"/>
      <c r="AB136" s="108"/>
      <c r="AC136" s="108"/>
      <c r="AD136" s="108">
        <v>0.84745762711864414</v>
      </c>
      <c r="AE136" s="108">
        <v>0.15254237288135586</v>
      </c>
      <c r="AF136" s="108">
        <v>30.92</v>
      </c>
      <c r="AG136" s="108"/>
      <c r="AH136" s="108"/>
      <c r="AI136" s="108"/>
      <c r="AJ136" s="108">
        <v>26.203389830508478</v>
      </c>
      <c r="AK136" s="108">
        <v>4.7166101694915241</v>
      </c>
    </row>
    <row r="137" spans="1:37" ht="38.25" outlineLevel="1">
      <c r="A137" s="103">
        <v>78</v>
      </c>
      <c r="B137" s="104" t="s">
        <v>228</v>
      </c>
      <c r="C137" s="104" t="s">
        <v>161</v>
      </c>
      <c r="D137" s="105" t="s">
        <v>302</v>
      </c>
      <c r="E137" s="106">
        <v>2771</v>
      </c>
      <c r="F137" s="107" t="s">
        <v>316</v>
      </c>
      <c r="G137" s="108">
        <v>19.6022</v>
      </c>
      <c r="H137" s="109">
        <v>18.8918</v>
      </c>
      <c r="I137" s="108"/>
      <c r="J137" s="108"/>
      <c r="K137" s="108">
        <v>0</v>
      </c>
      <c r="L137" s="108">
        <v>16.010000000000002</v>
      </c>
      <c r="M137" s="108">
        <v>2.8817999999999984</v>
      </c>
      <c r="N137" s="108">
        <v>0</v>
      </c>
      <c r="O137" s="108"/>
      <c r="P137" s="108"/>
      <c r="Q137" s="108"/>
      <c r="R137" s="108"/>
      <c r="S137" s="108"/>
      <c r="T137" s="108">
        <v>0</v>
      </c>
      <c r="U137" s="108"/>
      <c r="V137" s="108"/>
      <c r="W137" s="108"/>
      <c r="X137" s="108"/>
      <c r="Y137" s="108"/>
      <c r="Z137" s="108">
        <v>0</v>
      </c>
      <c r="AA137" s="108"/>
      <c r="AB137" s="108"/>
      <c r="AC137" s="108"/>
      <c r="AD137" s="108"/>
      <c r="AE137" s="108"/>
      <c r="AF137" s="108">
        <v>18.8918</v>
      </c>
      <c r="AG137" s="108"/>
      <c r="AH137" s="108"/>
      <c r="AI137" s="108"/>
      <c r="AJ137" s="108">
        <v>16.010000000000002</v>
      </c>
      <c r="AK137" s="108">
        <v>2.8817999999999984</v>
      </c>
    </row>
    <row r="138" spans="1:37" ht="38.25" outlineLevel="1">
      <c r="A138" s="103">
        <v>79</v>
      </c>
      <c r="B138" s="104" t="s">
        <v>228</v>
      </c>
      <c r="C138" s="104" t="s">
        <v>161</v>
      </c>
      <c r="D138" s="105" t="s">
        <v>302</v>
      </c>
      <c r="E138" s="106">
        <v>2775</v>
      </c>
      <c r="F138" s="107" t="s">
        <v>317</v>
      </c>
      <c r="G138" s="108">
        <v>46.408999999999999</v>
      </c>
      <c r="H138" s="109">
        <v>34.46</v>
      </c>
      <c r="I138" s="108"/>
      <c r="J138" s="108"/>
      <c r="K138" s="108">
        <v>0</v>
      </c>
      <c r="L138" s="108">
        <v>29.201694915254237</v>
      </c>
      <c r="M138" s="108">
        <v>5.2563050847457617</v>
      </c>
      <c r="N138" s="108">
        <v>0</v>
      </c>
      <c r="O138" s="108"/>
      <c r="P138" s="108"/>
      <c r="Q138" s="108"/>
      <c r="R138" s="108"/>
      <c r="S138" s="108"/>
      <c r="T138" s="108">
        <v>0</v>
      </c>
      <c r="U138" s="108"/>
      <c r="V138" s="108"/>
      <c r="W138" s="108"/>
      <c r="X138" s="108"/>
      <c r="Y138" s="108"/>
      <c r="Z138" s="108">
        <v>2</v>
      </c>
      <c r="AA138" s="108"/>
      <c r="AB138" s="108"/>
      <c r="AC138" s="108"/>
      <c r="AD138" s="108">
        <v>1.6949152542372883</v>
      </c>
      <c r="AE138" s="108">
        <v>0.30508474576271172</v>
      </c>
      <c r="AF138" s="108">
        <v>32.46</v>
      </c>
      <c r="AG138" s="108"/>
      <c r="AH138" s="108"/>
      <c r="AI138" s="108"/>
      <c r="AJ138" s="108">
        <v>27.508474576271187</v>
      </c>
      <c r="AK138" s="108">
        <v>4.951525423728814</v>
      </c>
    </row>
    <row r="139" spans="1:37" ht="25.5" outlineLevel="1">
      <c r="A139" s="103">
        <v>80</v>
      </c>
      <c r="B139" s="104" t="s">
        <v>228</v>
      </c>
      <c r="C139" s="104">
        <v>0</v>
      </c>
      <c r="D139" s="105" t="s">
        <v>302</v>
      </c>
      <c r="E139" s="106">
        <v>3543</v>
      </c>
      <c r="F139" s="107" t="s">
        <v>318</v>
      </c>
      <c r="G139" s="108"/>
      <c r="H139" s="109">
        <v>0</v>
      </c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  <c r="AA139" s="108"/>
      <c r="AB139" s="108"/>
      <c r="AC139" s="108"/>
      <c r="AD139" s="108"/>
      <c r="AE139" s="108"/>
      <c r="AF139" s="108"/>
      <c r="AG139" s="108"/>
      <c r="AH139" s="108"/>
      <c r="AI139" s="108"/>
      <c r="AJ139" s="108"/>
      <c r="AK139" s="108"/>
    </row>
    <row r="140" spans="1:37" ht="38.25" outlineLevel="1">
      <c r="A140" s="103">
        <v>81</v>
      </c>
      <c r="B140" s="104" t="s">
        <v>228</v>
      </c>
      <c r="C140" s="104">
        <v>0</v>
      </c>
      <c r="D140" s="105" t="s">
        <v>302</v>
      </c>
      <c r="E140" s="106" t="s">
        <v>319</v>
      </c>
      <c r="F140" s="107" t="s">
        <v>320</v>
      </c>
      <c r="G140" s="108"/>
      <c r="H140" s="109">
        <v>0</v>
      </c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8"/>
      <c r="AJ140" s="108"/>
      <c r="AK140" s="108"/>
    </row>
    <row r="141" spans="1:37" ht="25.5" outlineLevel="1">
      <c r="A141" s="103">
        <v>82</v>
      </c>
      <c r="B141" s="104" t="s">
        <v>228</v>
      </c>
      <c r="C141" s="104">
        <v>0</v>
      </c>
      <c r="D141" s="105" t="s">
        <v>302</v>
      </c>
      <c r="E141" s="106" t="s">
        <v>321</v>
      </c>
      <c r="F141" s="107" t="s">
        <v>322</v>
      </c>
      <c r="G141" s="108"/>
      <c r="H141" s="109">
        <v>0</v>
      </c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108"/>
      <c r="AB141" s="108"/>
      <c r="AC141" s="108"/>
      <c r="AD141" s="108"/>
      <c r="AE141" s="108"/>
      <c r="AF141" s="108"/>
      <c r="AG141" s="108"/>
      <c r="AH141" s="108"/>
      <c r="AI141" s="108"/>
      <c r="AJ141" s="108"/>
      <c r="AK141" s="108"/>
    </row>
    <row r="142" spans="1:37" ht="25.5" outlineLevel="1">
      <c r="A142" s="103">
        <v>83</v>
      </c>
      <c r="B142" s="104" t="s">
        <v>164</v>
      </c>
      <c r="C142" s="104" t="s">
        <v>161</v>
      </c>
      <c r="D142" s="105" t="s">
        <v>302</v>
      </c>
      <c r="E142" s="106">
        <v>1321</v>
      </c>
      <c r="F142" s="107" t="s">
        <v>323</v>
      </c>
      <c r="G142" s="108">
        <v>12.419134097866037</v>
      </c>
      <c r="H142" s="109">
        <v>0</v>
      </c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  <c r="AJ142" s="108"/>
      <c r="AK142" s="108"/>
    </row>
    <row r="143" spans="1:37" ht="25.5" outlineLevel="1">
      <c r="A143" s="103">
        <v>84</v>
      </c>
      <c r="B143" s="104" t="s">
        <v>164</v>
      </c>
      <c r="C143" s="104" t="s">
        <v>161</v>
      </c>
      <c r="D143" s="105" t="s">
        <v>302</v>
      </c>
      <c r="E143" s="106">
        <v>1487</v>
      </c>
      <c r="F143" s="107" t="s">
        <v>324</v>
      </c>
      <c r="G143" s="108">
        <v>3.7673060435007888</v>
      </c>
      <c r="H143" s="109">
        <v>3.7673060435007888</v>
      </c>
      <c r="I143" s="108"/>
      <c r="J143" s="108"/>
      <c r="K143" s="108"/>
      <c r="L143" s="108">
        <v>3.1926322402549059</v>
      </c>
      <c r="M143" s="108">
        <v>0.57467380324588291</v>
      </c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  <c r="AC143" s="108"/>
      <c r="AD143" s="108"/>
      <c r="AE143" s="108"/>
      <c r="AF143" s="108">
        <v>3.7673060435007888</v>
      </c>
      <c r="AG143" s="108"/>
      <c r="AH143" s="108"/>
      <c r="AI143" s="108"/>
      <c r="AJ143" s="108">
        <v>3.1926322402549059</v>
      </c>
      <c r="AK143" s="108">
        <v>0.57467380324588291</v>
      </c>
    </row>
    <row r="144" spans="1:37" ht="38.25" outlineLevel="1">
      <c r="A144" s="103">
        <v>85</v>
      </c>
      <c r="B144" s="104" t="s">
        <v>164</v>
      </c>
      <c r="C144" s="104">
        <v>0</v>
      </c>
      <c r="D144" s="105" t="s">
        <v>302</v>
      </c>
      <c r="E144" s="106">
        <v>2305</v>
      </c>
      <c r="F144" s="107" t="s">
        <v>325</v>
      </c>
      <c r="G144" s="108">
        <v>3.2975466603471499</v>
      </c>
      <c r="H144" s="109">
        <v>0</v>
      </c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  <c r="AC144" s="108"/>
      <c r="AD144" s="108"/>
      <c r="AE144" s="108"/>
      <c r="AF144" s="108"/>
      <c r="AG144" s="108"/>
      <c r="AH144" s="108"/>
      <c r="AI144" s="108"/>
      <c r="AJ144" s="108"/>
      <c r="AK144" s="108"/>
    </row>
    <row r="145" spans="1:37" ht="38.25" outlineLevel="1">
      <c r="A145" s="103">
        <v>86</v>
      </c>
      <c r="B145" s="104" t="s">
        <v>164</v>
      </c>
      <c r="C145" s="104" t="s">
        <v>161</v>
      </c>
      <c r="D145" s="105" t="s">
        <v>302</v>
      </c>
      <c r="E145" s="106">
        <v>2783</v>
      </c>
      <c r="F145" s="107" t="s">
        <v>326</v>
      </c>
      <c r="G145" s="108"/>
      <c r="H145" s="109">
        <v>0</v>
      </c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108"/>
      <c r="AC145" s="108"/>
      <c r="AD145" s="108"/>
      <c r="AE145" s="108"/>
      <c r="AF145" s="108"/>
      <c r="AG145" s="108"/>
      <c r="AH145" s="108"/>
      <c r="AI145" s="108"/>
      <c r="AJ145" s="108"/>
      <c r="AK145" s="108"/>
    </row>
    <row r="146" spans="1:37" ht="38.25" outlineLevel="1">
      <c r="A146" s="103">
        <v>87</v>
      </c>
      <c r="B146" s="104" t="s">
        <v>164</v>
      </c>
      <c r="C146" s="104" t="s">
        <v>161</v>
      </c>
      <c r="D146" s="105" t="s">
        <v>302</v>
      </c>
      <c r="E146" s="106">
        <v>3480</v>
      </c>
      <c r="F146" s="107" t="s">
        <v>327</v>
      </c>
      <c r="G146" s="108">
        <v>5.9747471079510595</v>
      </c>
      <c r="H146" s="109">
        <v>0</v>
      </c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  <c r="AF146" s="108"/>
      <c r="AG146" s="108"/>
      <c r="AH146" s="108"/>
      <c r="AI146" s="108"/>
      <c r="AJ146" s="108"/>
      <c r="AK146" s="108"/>
    </row>
    <row r="147" spans="1:37" ht="25.5" outlineLevel="1">
      <c r="A147" s="103">
        <v>88</v>
      </c>
      <c r="B147" s="104" t="s">
        <v>164</v>
      </c>
      <c r="C147" s="104" t="s">
        <v>161</v>
      </c>
      <c r="D147" s="105" t="s">
        <v>302</v>
      </c>
      <c r="E147" s="106">
        <v>2789</v>
      </c>
      <c r="F147" s="107" t="s">
        <v>328</v>
      </c>
      <c r="G147" s="108">
        <v>0.75153633047218571</v>
      </c>
      <c r="H147" s="109">
        <v>0.6689363304721857</v>
      </c>
      <c r="I147" s="108"/>
      <c r="J147" s="108"/>
      <c r="K147" s="108"/>
      <c r="L147" s="108">
        <v>0.56689519531541166</v>
      </c>
      <c r="M147" s="108">
        <v>0.10204113515677404</v>
      </c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  <c r="AC147" s="108"/>
      <c r="AD147" s="108"/>
      <c r="AE147" s="108"/>
      <c r="AF147" s="108">
        <v>0.6689363304721857</v>
      </c>
      <c r="AG147" s="108"/>
      <c r="AH147" s="108"/>
      <c r="AI147" s="108"/>
      <c r="AJ147" s="108">
        <v>0.56689519531541166</v>
      </c>
      <c r="AK147" s="108">
        <v>0.10204113515677404</v>
      </c>
    </row>
    <row r="148" spans="1:37" ht="63.75" outlineLevel="1">
      <c r="A148" s="103">
        <v>89</v>
      </c>
      <c r="B148" s="104" t="s">
        <v>164</v>
      </c>
      <c r="C148" s="104">
        <v>0</v>
      </c>
      <c r="D148" s="105" t="s">
        <v>302</v>
      </c>
      <c r="E148" s="106">
        <v>2795</v>
      </c>
      <c r="F148" s="107" t="s">
        <v>329</v>
      </c>
      <c r="G148" s="108"/>
      <c r="H148" s="109">
        <v>0</v>
      </c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  <c r="AH148" s="108"/>
      <c r="AI148" s="108"/>
      <c r="AJ148" s="108"/>
      <c r="AK148" s="108"/>
    </row>
    <row r="149" spans="1:37" ht="25.5" outlineLevel="1">
      <c r="A149" s="103">
        <v>90</v>
      </c>
      <c r="B149" s="104" t="s">
        <v>164</v>
      </c>
      <c r="C149" s="104" t="s">
        <v>161</v>
      </c>
      <c r="D149" s="105" t="s">
        <v>302</v>
      </c>
      <c r="E149" s="106">
        <v>2272</v>
      </c>
      <c r="F149" s="107" t="s">
        <v>330</v>
      </c>
      <c r="G149" s="108"/>
      <c r="H149" s="109">
        <v>0</v>
      </c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108"/>
      <c r="AC149" s="108"/>
      <c r="AD149" s="108"/>
      <c r="AE149" s="108"/>
      <c r="AF149" s="108"/>
      <c r="AG149" s="108"/>
      <c r="AH149" s="108"/>
      <c r="AI149" s="108"/>
      <c r="AJ149" s="108"/>
      <c r="AK149" s="108"/>
    </row>
    <row r="150" spans="1:37" ht="38.25" outlineLevel="1">
      <c r="A150" s="103">
        <v>91</v>
      </c>
      <c r="B150" s="104" t="s">
        <v>164</v>
      </c>
      <c r="C150" s="104" t="s">
        <v>161</v>
      </c>
      <c r="D150" s="105" t="s">
        <v>302</v>
      </c>
      <c r="E150" s="106">
        <v>2592</v>
      </c>
      <c r="F150" s="107" t="s">
        <v>331</v>
      </c>
      <c r="G150" s="108"/>
      <c r="H150" s="109">
        <v>0</v>
      </c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108"/>
      <c r="AC150" s="108"/>
      <c r="AD150" s="108"/>
      <c r="AE150" s="108"/>
      <c r="AF150" s="108"/>
      <c r="AG150" s="108"/>
      <c r="AH150" s="108"/>
      <c r="AI150" s="108"/>
      <c r="AJ150" s="108"/>
      <c r="AK150" s="108"/>
    </row>
    <row r="151" spans="1:37" ht="25.5" outlineLevel="1">
      <c r="A151" s="103">
        <v>92</v>
      </c>
      <c r="B151" s="104" t="s">
        <v>164</v>
      </c>
      <c r="C151" s="104">
        <v>0</v>
      </c>
      <c r="D151" s="105" t="s">
        <v>302</v>
      </c>
      <c r="E151" s="106">
        <v>3090</v>
      </c>
      <c r="F151" s="107" t="s">
        <v>332</v>
      </c>
      <c r="G151" s="108"/>
      <c r="H151" s="109">
        <v>0</v>
      </c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  <c r="AB151" s="108"/>
      <c r="AC151" s="108"/>
      <c r="AD151" s="108"/>
      <c r="AE151" s="108"/>
      <c r="AF151" s="108"/>
      <c r="AG151" s="108"/>
      <c r="AH151" s="108"/>
      <c r="AI151" s="108"/>
      <c r="AJ151" s="108"/>
      <c r="AK151" s="108"/>
    </row>
    <row r="152" spans="1:37" ht="25.5" outlineLevel="1">
      <c r="A152" s="103">
        <v>93</v>
      </c>
      <c r="B152" s="104" t="s">
        <v>164</v>
      </c>
      <c r="C152" s="104">
        <v>0</v>
      </c>
      <c r="D152" s="105" t="s">
        <v>302</v>
      </c>
      <c r="E152" s="106">
        <v>3144</v>
      </c>
      <c r="F152" s="107" t="s">
        <v>333</v>
      </c>
      <c r="G152" s="108"/>
      <c r="H152" s="109">
        <v>0</v>
      </c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108"/>
      <c r="AB152" s="108"/>
      <c r="AC152" s="108"/>
      <c r="AD152" s="108"/>
      <c r="AE152" s="108"/>
      <c r="AF152" s="108"/>
      <c r="AG152" s="108"/>
      <c r="AH152" s="108"/>
      <c r="AI152" s="108"/>
      <c r="AJ152" s="108"/>
      <c r="AK152" s="108"/>
    </row>
    <row r="153" spans="1:37" ht="25.5" outlineLevel="1">
      <c r="A153" s="103">
        <v>94</v>
      </c>
      <c r="B153" s="104" t="s">
        <v>164</v>
      </c>
      <c r="C153" s="104">
        <v>0</v>
      </c>
      <c r="D153" s="105" t="s">
        <v>302</v>
      </c>
      <c r="E153" s="106">
        <v>3110</v>
      </c>
      <c r="F153" s="107" t="s">
        <v>334</v>
      </c>
      <c r="G153" s="108"/>
      <c r="H153" s="109">
        <v>0</v>
      </c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  <c r="AK153" s="108"/>
    </row>
    <row r="154" spans="1:37" ht="38.25" outlineLevel="1">
      <c r="A154" s="103">
        <v>95</v>
      </c>
      <c r="B154" s="104" t="s">
        <v>164</v>
      </c>
      <c r="C154" s="104" t="s">
        <v>161</v>
      </c>
      <c r="D154" s="105" t="s">
        <v>302</v>
      </c>
      <c r="E154" s="106">
        <v>1150</v>
      </c>
      <c r="F154" s="107" t="s">
        <v>335</v>
      </c>
      <c r="G154" s="108"/>
      <c r="H154" s="109">
        <v>0</v>
      </c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108"/>
      <c r="AD154" s="108"/>
      <c r="AE154" s="108"/>
      <c r="AF154" s="108"/>
      <c r="AG154" s="108"/>
      <c r="AH154" s="108"/>
      <c r="AI154" s="108"/>
      <c r="AJ154" s="108"/>
      <c r="AK154" s="108"/>
    </row>
    <row r="155" spans="1:37" ht="38.25" outlineLevel="1">
      <c r="A155" s="103">
        <v>96</v>
      </c>
      <c r="B155" s="104" t="s">
        <v>164</v>
      </c>
      <c r="C155" s="104" t="s">
        <v>161</v>
      </c>
      <c r="D155" s="105" t="s">
        <v>302</v>
      </c>
      <c r="E155" s="106">
        <v>1460</v>
      </c>
      <c r="F155" s="107" t="s">
        <v>336</v>
      </c>
      <c r="G155" s="108">
        <v>24.174724571074378</v>
      </c>
      <c r="H155" s="109">
        <v>1.4114508809328348</v>
      </c>
      <c r="I155" s="108"/>
      <c r="J155" s="108"/>
      <c r="K155" s="108"/>
      <c r="L155" s="108">
        <v>1.1961448143498601</v>
      </c>
      <c r="M155" s="108">
        <v>0.21530606658297469</v>
      </c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108"/>
      <c r="AD155" s="108"/>
      <c r="AE155" s="108"/>
      <c r="AF155" s="108">
        <v>1.4114508809328348</v>
      </c>
      <c r="AG155" s="108"/>
      <c r="AH155" s="108"/>
      <c r="AI155" s="108"/>
      <c r="AJ155" s="108">
        <v>1.1961448143498601</v>
      </c>
      <c r="AK155" s="108">
        <v>0.21530606658297469</v>
      </c>
    </row>
    <row r="156" spans="1:37" ht="38.25" outlineLevel="1">
      <c r="A156" s="103">
        <v>97</v>
      </c>
      <c r="B156" s="104" t="s">
        <v>164</v>
      </c>
      <c r="C156" s="104" t="s">
        <v>161</v>
      </c>
      <c r="D156" s="105" t="s">
        <v>302</v>
      </c>
      <c r="E156" s="106">
        <v>2185</v>
      </c>
      <c r="F156" s="107" t="s">
        <v>337</v>
      </c>
      <c r="G156" s="108"/>
      <c r="H156" s="109">
        <v>0</v>
      </c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</row>
    <row r="157" spans="1:37" ht="76.5" outlineLevel="1">
      <c r="A157" s="103">
        <v>98</v>
      </c>
      <c r="B157" s="104" t="s">
        <v>164</v>
      </c>
      <c r="C157" s="104" t="s">
        <v>161</v>
      </c>
      <c r="D157" s="105" t="s">
        <v>302</v>
      </c>
      <c r="E157" s="106">
        <v>2044</v>
      </c>
      <c r="F157" s="117" t="s">
        <v>338</v>
      </c>
      <c r="G157" s="108">
        <v>15.6466108670325</v>
      </c>
      <c r="H157" s="109">
        <v>0</v>
      </c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  <c r="AC157" s="108"/>
      <c r="AD157" s="108"/>
      <c r="AE157" s="108"/>
      <c r="AF157" s="108"/>
      <c r="AG157" s="108"/>
      <c r="AH157" s="108"/>
      <c r="AI157" s="108"/>
      <c r="AJ157" s="108"/>
      <c r="AK157" s="108"/>
    </row>
    <row r="158" spans="1:37" ht="25.5" outlineLevel="1">
      <c r="A158" s="103">
        <v>99</v>
      </c>
      <c r="B158" s="104" t="s">
        <v>164</v>
      </c>
      <c r="C158" s="104">
        <v>0</v>
      </c>
      <c r="D158" s="105" t="s">
        <v>302</v>
      </c>
      <c r="E158" s="106">
        <v>2354</v>
      </c>
      <c r="F158" s="107" t="s">
        <v>339</v>
      </c>
      <c r="G158" s="108">
        <v>29.714188750296678</v>
      </c>
      <c r="H158" s="109">
        <v>0</v>
      </c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</row>
    <row r="159" spans="1:37" ht="38.25" outlineLevel="1">
      <c r="A159" s="103">
        <v>100</v>
      </c>
      <c r="B159" s="104" t="s">
        <v>164</v>
      </c>
      <c r="C159" s="104" t="s">
        <v>161</v>
      </c>
      <c r="D159" s="105" t="s">
        <v>302</v>
      </c>
      <c r="E159" s="106">
        <v>2385</v>
      </c>
      <c r="F159" s="107" t="s">
        <v>340</v>
      </c>
      <c r="G159" s="108"/>
      <c r="H159" s="109">
        <v>0</v>
      </c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  <c r="AB159" s="108"/>
      <c r="AC159" s="108"/>
      <c r="AD159" s="108"/>
      <c r="AE159" s="108"/>
      <c r="AF159" s="108"/>
      <c r="AG159" s="108"/>
      <c r="AH159" s="108"/>
      <c r="AI159" s="108"/>
      <c r="AJ159" s="108"/>
      <c r="AK159" s="108"/>
    </row>
    <row r="160" spans="1:37" ht="38.25" outlineLevel="1">
      <c r="A160" s="103">
        <v>101</v>
      </c>
      <c r="B160" s="104" t="s">
        <v>164</v>
      </c>
      <c r="C160" s="104" t="s">
        <v>161</v>
      </c>
      <c r="D160" s="105" t="s">
        <v>302</v>
      </c>
      <c r="E160" s="106">
        <v>2574</v>
      </c>
      <c r="F160" s="107" t="s">
        <v>341</v>
      </c>
      <c r="G160" s="108">
        <v>8.3191043956639312</v>
      </c>
      <c r="H160" s="109">
        <v>0</v>
      </c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  <c r="AB160" s="108"/>
      <c r="AC160" s="108"/>
      <c r="AD160" s="108"/>
      <c r="AE160" s="108"/>
      <c r="AF160" s="108"/>
      <c r="AG160" s="108"/>
      <c r="AH160" s="108"/>
      <c r="AI160" s="108"/>
      <c r="AJ160" s="108"/>
      <c r="AK160" s="108"/>
    </row>
    <row r="161" spans="1:37" ht="51" outlineLevel="1">
      <c r="A161" s="103">
        <v>102</v>
      </c>
      <c r="B161" s="104" t="s">
        <v>164</v>
      </c>
      <c r="C161" s="104" t="s">
        <v>161</v>
      </c>
      <c r="D161" s="105" t="s">
        <v>302</v>
      </c>
      <c r="E161" s="106">
        <v>2575</v>
      </c>
      <c r="F161" s="107" t="s">
        <v>342</v>
      </c>
      <c r="G161" s="108">
        <v>13.305767117872806</v>
      </c>
      <c r="H161" s="109">
        <v>0</v>
      </c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  <c r="AB161" s="108"/>
      <c r="AC161" s="108"/>
      <c r="AD161" s="108"/>
      <c r="AE161" s="108"/>
      <c r="AF161" s="108"/>
      <c r="AG161" s="108"/>
      <c r="AH161" s="108"/>
      <c r="AI161" s="108"/>
      <c r="AJ161" s="108"/>
      <c r="AK161" s="108"/>
    </row>
    <row r="162" spans="1:37" ht="38.25" outlineLevel="1">
      <c r="A162" s="103">
        <v>103</v>
      </c>
      <c r="B162" s="104" t="s">
        <v>164</v>
      </c>
      <c r="C162" s="104" t="s">
        <v>161</v>
      </c>
      <c r="D162" s="105" t="s">
        <v>302</v>
      </c>
      <c r="E162" s="106">
        <v>2581</v>
      </c>
      <c r="F162" s="107" t="s">
        <v>343</v>
      </c>
      <c r="G162" s="108"/>
      <c r="H162" s="109">
        <v>0</v>
      </c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  <c r="AC162" s="108"/>
      <c r="AD162" s="108"/>
      <c r="AE162" s="108"/>
      <c r="AF162" s="108"/>
      <c r="AG162" s="108"/>
      <c r="AH162" s="108"/>
      <c r="AI162" s="108"/>
      <c r="AJ162" s="108"/>
      <c r="AK162" s="108"/>
    </row>
    <row r="163" spans="1:37" ht="25.5" outlineLevel="1">
      <c r="A163" s="103">
        <v>104</v>
      </c>
      <c r="B163" s="104" t="s">
        <v>164</v>
      </c>
      <c r="C163" s="104">
        <v>0</v>
      </c>
      <c r="D163" s="105" t="s">
        <v>302</v>
      </c>
      <c r="E163" s="106">
        <v>2641</v>
      </c>
      <c r="F163" s="107" t="s">
        <v>344</v>
      </c>
      <c r="G163" s="108"/>
      <c r="H163" s="109">
        <v>0</v>
      </c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  <c r="AC163" s="108"/>
      <c r="AD163" s="108"/>
      <c r="AE163" s="108"/>
      <c r="AF163" s="108"/>
      <c r="AG163" s="108"/>
      <c r="AH163" s="108"/>
      <c r="AI163" s="108"/>
      <c r="AJ163" s="108"/>
      <c r="AK163" s="108"/>
    </row>
    <row r="164" spans="1:37" ht="38.25" outlineLevel="1">
      <c r="A164" s="103">
        <v>105</v>
      </c>
      <c r="B164" s="104" t="s">
        <v>164</v>
      </c>
      <c r="C164" s="104">
        <v>0</v>
      </c>
      <c r="D164" s="105" t="s">
        <v>302</v>
      </c>
      <c r="E164" s="106">
        <v>2642</v>
      </c>
      <c r="F164" s="107" t="s">
        <v>345</v>
      </c>
      <c r="G164" s="108"/>
      <c r="H164" s="109">
        <v>0</v>
      </c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  <c r="AB164" s="108"/>
      <c r="AC164" s="108"/>
      <c r="AD164" s="108"/>
      <c r="AE164" s="108"/>
      <c r="AF164" s="108"/>
      <c r="AG164" s="108"/>
      <c r="AH164" s="108"/>
      <c r="AI164" s="108"/>
      <c r="AJ164" s="108"/>
      <c r="AK164" s="108"/>
    </row>
    <row r="165" spans="1:37" ht="51" outlineLevel="1">
      <c r="A165" s="103">
        <v>106</v>
      </c>
      <c r="B165" s="104" t="s">
        <v>164</v>
      </c>
      <c r="C165" s="104" t="s">
        <v>161</v>
      </c>
      <c r="D165" s="105" t="s">
        <v>302</v>
      </c>
      <c r="E165" s="106">
        <v>2710</v>
      </c>
      <c r="F165" s="107" t="s">
        <v>346</v>
      </c>
      <c r="G165" s="108">
        <v>8.1770777402740222</v>
      </c>
      <c r="H165" s="109">
        <v>0</v>
      </c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  <c r="AB165" s="108"/>
      <c r="AC165" s="108"/>
      <c r="AD165" s="108"/>
      <c r="AE165" s="108"/>
      <c r="AF165" s="108"/>
      <c r="AG165" s="108"/>
      <c r="AH165" s="108"/>
      <c r="AI165" s="108"/>
      <c r="AJ165" s="108"/>
      <c r="AK165" s="108"/>
    </row>
    <row r="166" spans="1:37" ht="38.25" outlineLevel="1">
      <c r="A166" s="103">
        <v>107</v>
      </c>
      <c r="B166" s="104" t="s">
        <v>164</v>
      </c>
      <c r="C166" s="104" t="s">
        <v>161</v>
      </c>
      <c r="D166" s="105" t="s">
        <v>302</v>
      </c>
      <c r="E166" s="106">
        <v>2714</v>
      </c>
      <c r="F166" s="107" t="s">
        <v>347</v>
      </c>
      <c r="G166" s="108"/>
      <c r="H166" s="109">
        <v>0</v>
      </c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108"/>
      <c r="AB166" s="108"/>
      <c r="AC166" s="108"/>
      <c r="AD166" s="108"/>
      <c r="AE166" s="108"/>
      <c r="AF166" s="108"/>
      <c r="AG166" s="108"/>
      <c r="AH166" s="108"/>
      <c r="AI166" s="108"/>
      <c r="AJ166" s="108"/>
      <c r="AK166" s="108"/>
    </row>
    <row r="167" spans="1:37" ht="63.75" outlineLevel="1">
      <c r="A167" s="103">
        <v>108</v>
      </c>
      <c r="B167" s="104" t="s">
        <v>164</v>
      </c>
      <c r="C167" s="104" t="s">
        <v>161</v>
      </c>
      <c r="D167" s="105" t="s">
        <v>302</v>
      </c>
      <c r="E167" s="106">
        <v>2728</v>
      </c>
      <c r="F167" s="107" t="s">
        <v>348</v>
      </c>
      <c r="G167" s="108">
        <v>9.3762799999999977</v>
      </c>
      <c r="H167" s="109">
        <v>0</v>
      </c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  <c r="AA167" s="108"/>
      <c r="AB167" s="108"/>
      <c r="AC167" s="108"/>
      <c r="AD167" s="108"/>
      <c r="AE167" s="108"/>
      <c r="AF167" s="108"/>
      <c r="AG167" s="108"/>
      <c r="AH167" s="108"/>
      <c r="AI167" s="108"/>
      <c r="AJ167" s="108"/>
      <c r="AK167" s="108"/>
    </row>
    <row r="168" spans="1:37" ht="25.5" outlineLevel="1">
      <c r="A168" s="103">
        <v>109</v>
      </c>
      <c r="B168" s="104" t="s">
        <v>164</v>
      </c>
      <c r="C168" s="104" t="s">
        <v>161</v>
      </c>
      <c r="D168" s="105" t="s">
        <v>302</v>
      </c>
      <c r="E168" s="106">
        <v>2730</v>
      </c>
      <c r="F168" s="107" t="s">
        <v>349</v>
      </c>
      <c r="G168" s="108">
        <v>7.2336800000000006</v>
      </c>
      <c r="H168" s="109">
        <v>0</v>
      </c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  <c r="AB168" s="108"/>
      <c r="AC168" s="108"/>
      <c r="AD168" s="108"/>
      <c r="AE168" s="108"/>
      <c r="AF168" s="108"/>
      <c r="AG168" s="108"/>
      <c r="AH168" s="108"/>
      <c r="AI168" s="108"/>
      <c r="AJ168" s="108"/>
      <c r="AK168" s="108"/>
    </row>
    <row r="169" spans="1:37" ht="38.25" outlineLevel="1">
      <c r="A169" s="103">
        <v>110</v>
      </c>
      <c r="B169" s="104" t="s">
        <v>164</v>
      </c>
      <c r="C169" s="104" t="s">
        <v>161</v>
      </c>
      <c r="D169" s="105" t="s">
        <v>302</v>
      </c>
      <c r="E169" s="106">
        <v>2784</v>
      </c>
      <c r="F169" s="107" t="s">
        <v>350</v>
      </c>
      <c r="G169" s="108">
        <v>7.5579000052000005</v>
      </c>
      <c r="H169" s="109">
        <v>5.5</v>
      </c>
      <c r="I169" s="108"/>
      <c r="J169" s="108"/>
      <c r="K169" s="108"/>
      <c r="L169" s="108">
        <v>4.6610169491525424</v>
      </c>
      <c r="M169" s="108">
        <v>0.83898305084745761</v>
      </c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108"/>
      <c r="AD169" s="108"/>
      <c r="AE169" s="108"/>
      <c r="AF169" s="108">
        <v>5.5</v>
      </c>
      <c r="AG169" s="108"/>
      <c r="AH169" s="108"/>
      <c r="AI169" s="108"/>
      <c r="AJ169" s="108">
        <v>4.6610169491525424</v>
      </c>
      <c r="AK169" s="108">
        <v>0.83898305084745761</v>
      </c>
    </row>
    <row r="170" spans="1:37" ht="25.5" outlineLevel="1">
      <c r="A170" s="103">
        <v>111</v>
      </c>
      <c r="B170" s="104" t="s">
        <v>164</v>
      </c>
      <c r="C170" s="104" t="s">
        <v>161</v>
      </c>
      <c r="D170" s="105" t="s">
        <v>302</v>
      </c>
      <c r="E170" s="106">
        <v>2791</v>
      </c>
      <c r="F170" s="107" t="s">
        <v>351</v>
      </c>
      <c r="G170" s="108"/>
      <c r="H170" s="109">
        <v>0</v>
      </c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</row>
    <row r="171" spans="1:37" ht="25.5" outlineLevel="1">
      <c r="A171" s="103">
        <v>112</v>
      </c>
      <c r="B171" s="104" t="s">
        <v>164</v>
      </c>
      <c r="C171" s="104" t="s">
        <v>161</v>
      </c>
      <c r="D171" s="105" t="s">
        <v>302</v>
      </c>
      <c r="E171" s="106">
        <v>2793</v>
      </c>
      <c r="F171" s="107" t="s">
        <v>352</v>
      </c>
      <c r="G171" s="108">
        <v>9.7697300884610279</v>
      </c>
      <c r="H171" s="109">
        <v>0</v>
      </c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  <c r="AC171" s="108"/>
      <c r="AD171" s="108"/>
      <c r="AE171" s="108"/>
      <c r="AF171" s="108"/>
      <c r="AG171" s="108"/>
      <c r="AH171" s="108"/>
      <c r="AI171" s="108"/>
      <c r="AJ171" s="108"/>
      <c r="AK171" s="108"/>
    </row>
    <row r="172" spans="1:37" ht="25.5" outlineLevel="1">
      <c r="A172" s="103">
        <v>113</v>
      </c>
      <c r="B172" s="104" t="s">
        <v>164</v>
      </c>
      <c r="C172" s="104" t="s">
        <v>161</v>
      </c>
      <c r="D172" s="105" t="s">
        <v>302</v>
      </c>
      <c r="E172" s="106">
        <v>2809</v>
      </c>
      <c r="F172" s="107" t="s">
        <v>353</v>
      </c>
      <c r="G172" s="108"/>
      <c r="H172" s="109">
        <v>0</v>
      </c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  <c r="AB172" s="108"/>
      <c r="AC172" s="108"/>
      <c r="AD172" s="108"/>
      <c r="AE172" s="108"/>
      <c r="AF172" s="108"/>
      <c r="AG172" s="108"/>
      <c r="AH172" s="108"/>
      <c r="AI172" s="108"/>
      <c r="AJ172" s="108"/>
      <c r="AK172" s="108"/>
    </row>
    <row r="173" spans="1:37" ht="25.5" outlineLevel="1">
      <c r="A173" s="103">
        <v>114</v>
      </c>
      <c r="B173" s="104" t="s">
        <v>164</v>
      </c>
      <c r="C173" s="104" t="s">
        <v>161</v>
      </c>
      <c r="D173" s="105" t="s">
        <v>302</v>
      </c>
      <c r="E173" s="106">
        <v>2830</v>
      </c>
      <c r="F173" s="107" t="s">
        <v>354</v>
      </c>
      <c r="G173" s="108"/>
      <c r="H173" s="109">
        <v>0</v>
      </c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  <c r="AB173" s="108"/>
      <c r="AC173" s="108"/>
      <c r="AD173" s="108"/>
      <c r="AE173" s="108"/>
      <c r="AF173" s="108"/>
      <c r="AG173" s="108"/>
      <c r="AH173" s="108"/>
      <c r="AI173" s="108"/>
      <c r="AJ173" s="108"/>
      <c r="AK173" s="108"/>
    </row>
    <row r="174" spans="1:37" ht="38.25" outlineLevel="1">
      <c r="A174" s="103">
        <v>115</v>
      </c>
      <c r="B174" s="104" t="s">
        <v>164</v>
      </c>
      <c r="C174" s="104" t="s">
        <v>161</v>
      </c>
      <c r="D174" s="105" t="s">
        <v>302</v>
      </c>
      <c r="E174" s="106">
        <v>2843</v>
      </c>
      <c r="F174" s="107" t="s">
        <v>355</v>
      </c>
      <c r="G174" s="108"/>
      <c r="H174" s="109">
        <v>0</v>
      </c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</row>
    <row r="175" spans="1:37" ht="38.25" outlineLevel="1">
      <c r="A175" s="103">
        <v>116</v>
      </c>
      <c r="B175" s="104" t="s">
        <v>164</v>
      </c>
      <c r="C175" s="104" t="s">
        <v>161</v>
      </c>
      <c r="D175" s="105" t="s">
        <v>302</v>
      </c>
      <c r="E175" s="106">
        <v>2900</v>
      </c>
      <c r="F175" s="107" t="s">
        <v>356</v>
      </c>
      <c r="G175" s="108">
        <v>9.7157971116026598</v>
      </c>
      <c r="H175" s="109">
        <v>0</v>
      </c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108"/>
      <c r="AB175" s="108"/>
      <c r="AC175" s="108"/>
      <c r="AD175" s="108"/>
      <c r="AE175" s="108"/>
      <c r="AF175" s="108"/>
      <c r="AG175" s="108"/>
      <c r="AH175" s="108"/>
      <c r="AI175" s="108"/>
      <c r="AJ175" s="108"/>
      <c r="AK175" s="108"/>
    </row>
    <row r="176" spans="1:37" ht="25.5" outlineLevel="1">
      <c r="A176" s="103">
        <v>117</v>
      </c>
      <c r="B176" s="104" t="s">
        <v>164</v>
      </c>
      <c r="C176" s="104">
        <v>0</v>
      </c>
      <c r="D176" s="105" t="s">
        <v>302</v>
      </c>
      <c r="E176" s="106">
        <v>2907</v>
      </c>
      <c r="F176" s="107" t="s">
        <v>357</v>
      </c>
      <c r="G176" s="108">
        <v>6.5381750083872934</v>
      </c>
      <c r="H176" s="109">
        <v>0</v>
      </c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  <c r="AC176" s="108"/>
      <c r="AD176" s="108"/>
      <c r="AE176" s="108"/>
      <c r="AF176" s="108"/>
      <c r="AG176" s="108"/>
      <c r="AH176" s="108"/>
      <c r="AI176" s="108"/>
      <c r="AJ176" s="108"/>
      <c r="AK176" s="108"/>
    </row>
    <row r="177" spans="1:37" ht="25.5" outlineLevel="1">
      <c r="A177" s="103">
        <v>118</v>
      </c>
      <c r="B177" s="104" t="s">
        <v>164</v>
      </c>
      <c r="C177" s="104" t="s">
        <v>161</v>
      </c>
      <c r="D177" s="105" t="s">
        <v>302</v>
      </c>
      <c r="E177" s="106">
        <v>2917</v>
      </c>
      <c r="F177" s="107" t="s">
        <v>358</v>
      </c>
      <c r="G177" s="108"/>
      <c r="H177" s="109">
        <v>0</v>
      </c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108"/>
      <c r="AB177" s="108"/>
      <c r="AC177" s="108"/>
      <c r="AD177" s="108"/>
      <c r="AE177" s="108"/>
      <c r="AF177" s="108"/>
      <c r="AG177" s="108"/>
      <c r="AH177" s="108"/>
      <c r="AI177" s="108"/>
      <c r="AJ177" s="108"/>
      <c r="AK177" s="108"/>
    </row>
    <row r="178" spans="1:37" ht="25.5" outlineLevel="1">
      <c r="A178" s="103">
        <v>119</v>
      </c>
      <c r="B178" s="104" t="s">
        <v>164</v>
      </c>
      <c r="C178" s="104" t="s">
        <v>161</v>
      </c>
      <c r="D178" s="105" t="s">
        <v>302</v>
      </c>
      <c r="E178" s="106">
        <v>2974</v>
      </c>
      <c r="F178" s="107" t="s">
        <v>359</v>
      </c>
      <c r="G178" s="108">
        <v>6.1572399999999998</v>
      </c>
      <c r="H178" s="109">
        <v>0.22800000000000001</v>
      </c>
      <c r="I178" s="108"/>
      <c r="J178" s="108"/>
      <c r="K178" s="108"/>
      <c r="L178" s="108">
        <v>0.19322033898305085</v>
      </c>
      <c r="M178" s="108">
        <v>3.4779661016949154E-2</v>
      </c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  <c r="AC178" s="108"/>
      <c r="AD178" s="108"/>
      <c r="AE178" s="108"/>
      <c r="AF178" s="108">
        <v>0.22800000000000001</v>
      </c>
      <c r="AG178" s="108"/>
      <c r="AH178" s="108"/>
      <c r="AI178" s="108"/>
      <c r="AJ178" s="108">
        <v>0.19322033898305085</v>
      </c>
      <c r="AK178" s="108">
        <v>3.4779661016949154E-2</v>
      </c>
    </row>
    <row r="179" spans="1:37" ht="51" outlineLevel="1">
      <c r="A179" s="103">
        <v>120</v>
      </c>
      <c r="B179" s="104" t="s">
        <v>164</v>
      </c>
      <c r="C179" s="104" t="s">
        <v>161</v>
      </c>
      <c r="D179" s="105" t="s">
        <v>302</v>
      </c>
      <c r="E179" s="106">
        <v>2982</v>
      </c>
      <c r="F179" s="107" t="s">
        <v>360</v>
      </c>
      <c r="G179" s="108">
        <v>16.145509235173396</v>
      </c>
      <c r="H179" s="109">
        <v>0</v>
      </c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  <c r="AC179" s="108"/>
      <c r="AD179" s="108"/>
      <c r="AE179" s="108"/>
      <c r="AF179" s="108"/>
      <c r="AG179" s="108"/>
      <c r="AH179" s="108"/>
      <c r="AI179" s="108"/>
      <c r="AJ179" s="108"/>
      <c r="AK179" s="108"/>
    </row>
    <row r="180" spans="1:37" ht="51" outlineLevel="1">
      <c r="A180" s="103">
        <v>121</v>
      </c>
      <c r="B180" s="104" t="s">
        <v>164</v>
      </c>
      <c r="C180" s="104" t="s">
        <v>161</v>
      </c>
      <c r="D180" s="105" t="s">
        <v>302</v>
      </c>
      <c r="E180" s="106">
        <v>3002</v>
      </c>
      <c r="F180" s="107" t="s">
        <v>361</v>
      </c>
      <c r="G180" s="108">
        <v>7.9588868118680827</v>
      </c>
      <c r="H180" s="109">
        <v>0.50483354143938508</v>
      </c>
      <c r="I180" s="108"/>
      <c r="J180" s="108"/>
      <c r="K180" s="108"/>
      <c r="L180" s="108">
        <v>0.42782503511812298</v>
      </c>
      <c r="M180" s="108">
        <v>7.7008506321262105E-2</v>
      </c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108"/>
      <c r="AB180" s="108"/>
      <c r="AC180" s="108"/>
      <c r="AD180" s="108"/>
      <c r="AE180" s="108"/>
      <c r="AF180" s="108">
        <v>0.50483354143938508</v>
      </c>
      <c r="AG180" s="108"/>
      <c r="AH180" s="108"/>
      <c r="AI180" s="108"/>
      <c r="AJ180" s="108">
        <v>0.42782503511812298</v>
      </c>
      <c r="AK180" s="108">
        <v>7.7008506321262105E-2</v>
      </c>
    </row>
    <row r="181" spans="1:37" ht="38.25" outlineLevel="1">
      <c r="A181" s="103">
        <v>122</v>
      </c>
      <c r="B181" s="104" t="s">
        <v>164</v>
      </c>
      <c r="C181" s="104" t="s">
        <v>161</v>
      </c>
      <c r="D181" s="105" t="s">
        <v>302</v>
      </c>
      <c r="E181" s="106">
        <v>3006</v>
      </c>
      <c r="F181" s="107" t="s">
        <v>362</v>
      </c>
      <c r="G181" s="108">
        <v>6.880016828216462</v>
      </c>
      <c r="H181" s="109">
        <v>0</v>
      </c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108"/>
      <c r="AB181" s="108"/>
      <c r="AC181" s="108"/>
      <c r="AD181" s="108"/>
      <c r="AE181" s="108"/>
      <c r="AF181" s="108"/>
      <c r="AG181" s="108"/>
      <c r="AH181" s="108"/>
      <c r="AI181" s="108"/>
      <c r="AJ181" s="108"/>
      <c r="AK181" s="108"/>
    </row>
    <row r="182" spans="1:37" ht="38.25" outlineLevel="1">
      <c r="A182" s="103">
        <v>123</v>
      </c>
      <c r="B182" s="104" t="s">
        <v>164</v>
      </c>
      <c r="C182" s="104" t="s">
        <v>161</v>
      </c>
      <c r="D182" s="105" t="s">
        <v>302</v>
      </c>
      <c r="E182" s="106">
        <v>3042</v>
      </c>
      <c r="F182" s="107" t="s">
        <v>363</v>
      </c>
      <c r="G182" s="108">
        <v>7.0327823316853708</v>
      </c>
      <c r="H182" s="109">
        <v>0</v>
      </c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108"/>
      <c r="AB182" s="108"/>
      <c r="AC182" s="108"/>
      <c r="AD182" s="108"/>
      <c r="AE182" s="108"/>
      <c r="AF182" s="108"/>
      <c r="AG182" s="108"/>
      <c r="AH182" s="108"/>
      <c r="AI182" s="108"/>
      <c r="AJ182" s="108"/>
      <c r="AK182" s="108"/>
    </row>
    <row r="183" spans="1:37" ht="51" outlineLevel="1">
      <c r="A183" s="103">
        <v>124</v>
      </c>
      <c r="B183" s="104" t="s">
        <v>164</v>
      </c>
      <c r="C183" s="104">
        <v>0</v>
      </c>
      <c r="D183" s="105" t="s">
        <v>302</v>
      </c>
      <c r="E183" s="106">
        <v>3114</v>
      </c>
      <c r="F183" s="107" t="s">
        <v>364</v>
      </c>
      <c r="G183" s="108">
        <v>13.213291292151764</v>
      </c>
      <c r="H183" s="109">
        <v>0</v>
      </c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  <c r="AB183" s="108"/>
      <c r="AC183" s="108"/>
      <c r="AD183" s="108"/>
      <c r="AE183" s="108"/>
      <c r="AF183" s="108"/>
      <c r="AG183" s="108"/>
      <c r="AH183" s="108"/>
      <c r="AI183" s="108"/>
      <c r="AJ183" s="108"/>
      <c r="AK183" s="108"/>
    </row>
    <row r="184" spans="1:37" ht="25.5" outlineLevel="1">
      <c r="A184" s="103">
        <v>125</v>
      </c>
      <c r="B184" s="104" t="s">
        <v>164</v>
      </c>
      <c r="C184" s="104" t="s">
        <v>161</v>
      </c>
      <c r="D184" s="105" t="s">
        <v>302</v>
      </c>
      <c r="E184" s="106">
        <v>3119</v>
      </c>
      <c r="F184" s="107" t="s">
        <v>365</v>
      </c>
      <c r="G184" s="108">
        <v>10.543134368992245</v>
      </c>
      <c r="H184" s="109">
        <v>0</v>
      </c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108"/>
      <c r="AA184" s="108"/>
      <c r="AB184" s="108"/>
      <c r="AC184" s="108"/>
      <c r="AD184" s="108"/>
      <c r="AE184" s="108"/>
      <c r="AF184" s="108"/>
      <c r="AG184" s="108"/>
      <c r="AH184" s="108"/>
      <c r="AI184" s="108"/>
      <c r="AJ184" s="108"/>
      <c r="AK184" s="108"/>
    </row>
    <row r="185" spans="1:37" ht="38.25" outlineLevel="1">
      <c r="A185" s="103">
        <v>126</v>
      </c>
      <c r="B185" s="104" t="s">
        <v>164</v>
      </c>
      <c r="C185" s="104">
        <v>0</v>
      </c>
      <c r="D185" s="105" t="s">
        <v>302</v>
      </c>
      <c r="E185" s="106">
        <v>3166</v>
      </c>
      <c r="F185" s="107" t="s">
        <v>366</v>
      </c>
      <c r="G185" s="108">
        <v>3.9760387210444215</v>
      </c>
      <c r="H185" s="109">
        <v>0</v>
      </c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  <c r="W185" s="108"/>
      <c r="X185" s="108"/>
      <c r="Y185" s="108"/>
      <c r="Z185" s="108"/>
      <c r="AA185" s="108"/>
      <c r="AB185" s="108"/>
      <c r="AC185" s="108"/>
      <c r="AD185" s="108"/>
      <c r="AE185" s="108"/>
      <c r="AF185" s="108"/>
      <c r="AG185" s="108"/>
      <c r="AH185" s="108"/>
      <c r="AI185" s="108"/>
      <c r="AJ185" s="108"/>
      <c r="AK185" s="108"/>
    </row>
    <row r="186" spans="1:37" ht="51" outlineLevel="1">
      <c r="A186" s="103">
        <v>127</v>
      </c>
      <c r="B186" s="104" t="s">
        <v>164</v>
      </c>
      <c r="C186" s="104">
        <v>0</v>
      </c>
      <c r="D186" s="105" t="s">
        <v>302</v>
      </c>
      <c r="E186" s="106">
        <v>3210</v>
      </c>
      <c r="F186" s="107" t="s">
        <v>367</v>
      </c>
      <c r="G186" s="108"/>
      <c r="H186" s="109">
        <v>0</v>
      </c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  <c r="Z186" s="108"/>
      <c r="AA186" s="108"/>
      <c r="AB186" s="108"/>
      <c r="AC186" s="108"/>
      <c r="AD186" s="108"/>
      <c r="AE186" s="108"/>
      <c r="AF186" s="108"/>
      <c r="AG186" s="108"/>
      <c r="AH186" s="108"/>
      <c r="AI186" s="108"/>
      <c r="AJ186" s="108"/>
      <c r="AK186" s="108"/>
    </row>
    <row r="187" spans="1:37" ht="25.5" outlineLevel="1">
      <c r="A187" s="103">
        <v>128</v>
      </c>
      <c r="B187" s="104" t="s">
        <v>164</v>
      </c>
      <c r="C187" s="104" t="s">
        <v>161</v>
      </c>
      <c r="D187" s="105" t="s">
        <v>302</v>
      </c>
      <c r="E187" s="106">
        <v>3211</v>
      </c>
      <c r="F187" s="107" t="s">
        <v>368</v>
      </c>
      <c r="G187" s="108">
        <v>4.9323484629744536</v>
      </c>
      <c r="H187" s="109">
        <v>0</v>
      </c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  <c r="W187" s="108"/>
      <c r="X187" s="108"/>
      <c r="Y187" s="108"/>
      <c r="Z187" s="108"/>
      <c r="AA187" s="108"/>
      <c r="AB187" s="108"/>
      <c r="AC187" s="108"/>
      <c r="AD187" s="108"/>
      <c r="AE187" s="108"/>
      <c r="AF187" s="108"/>
      <c r="AG187" s="108"/>
      <c r="AH187" s="108"/>
      <c r="AI187" s="108"/>
      <c r="AJ187" s="108"/>
      <c r="AK187" s="108"/>
    </row>
    <row r="188" spans="1:37" ht="25.5" outlineLevel="1">
      <c r="A188" s="103">
        <v>129</v>
      </c>
      <c r="B188" s="104" t="s">
        <v>164</v>
      </c>
      <c r="C188" s="104" t="s">
        <v>161</v>
      </c>
      <c r="D188" s="105" t="s">
        <v>302</v>
      </c>
      <c r="E188" s="106">
        <v>3479</v>
      </c>
      <c r="F188" s="107" t="s">
        <v>369</v>
      </c>
      <c r="G188" s="108">
        <v>7.7475721734012915</v>
      </c>
      <c r="H188" s="109">
        <v>0</v>
      </c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08"/>
      <c r="AD188" s="108"/>
      <c r="AE188" s="108"/>
      <c r="AF188" s="108"/>
      <c r="AG188" s="108"/>
      <c r="AH188" s="108"/>
      <c r="AI188" s="108"/>
      <c r="AJ188" s="108"/>
      <c r="AK188" s="108"/>
    </row>
    <row r="189" spans="1:37" ht="25.5" outlineLevel="1">
      <c r="A189" s="103">
        <v>130</v>
      </c>
      <c r="B189" s="104" t="s">
        <v>164</v>
      </c>
      <c r="C189" s="104">
        <v>0</v>
      </c>
      <c r="D189" s="105" t="s">
        <v>302</v>
      </c>
      <c r="E189" s="106">
        <v>3481</v>
      </c>
      <c r="F189" s="107" t="s">
        <v>370</v>
      </c>
      <c r="G189" s="108"/>
      <c r="H189" s="109">
        <v>0</v>
      </c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  <c r="AB189" s="108"/>
      <c r="AC189" s="108"/>
      <c r="AD189" s="108"/>
      <c r="AE189" s="108"/>
      <c r="AF189" s="108"/>
      <c r="AG189" s="108"/>
      <c r="AH189" s="108"/>
      <c r="AI189" s="108"/>
      <c r="AJ189" s="108"/>
      <c r="AK189" s="108"/>
    </row>
    <row r="190" spans="1:37" ht="25.5" outlineLevel="1">
      <c r="A190" s="103">
        <v>131</v>
      </c>
      <c r="B190" s="104" t="s">
        <v>164</v>
      </c>
      <c r="C190" s="104">
        <v>0</v>
      </c>
      <c r="D190" s="105" t="s">
        <v>302</v>
      </c>
      <c r="E190" s="106">
        <v>3501</v>
      </c>
      <c r="F190" s="107" t="s">
        <v>371</v>
      </c>
      <c r="G190" s="108"/>
      <c r="H190" s="109">
        <v>0</v>
      </c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  <c r="W190" s="108"/>
      <c r="X190" s="108"/>
      <c r="Y190" s="108"/>
      <c r="Z190" s="108"/>
      <c r="AA190" s="108"/>
      <c r="AB190" s="108"/>
      <c r="AC190" s="108"/>
      <c r="AD190" s="108"/>
      <c r="AE190" s="108"/>
      <c r="AF190" s="108"/>
      <c r="AG190" s="108"/>
      <c r="AH190" s="108"/>
      <c r="AI190" s="108"/>
      <c r="AJ190" s="108"/>
      <c r="AK190" s="108"/>
    </row>
    <row r="191" spans="1:37" ht="25.5" outlineLevel="1">
      <c r="A191" s="103">
        <v>132</v>
      </c>
      <c r="B191" s="104" t="s">
        <v>164</v>
      </c>
      <c r="C191" s="104" t="s">
        <v>161</v>
      </c>
      <c r="D191" s="105" t="s">
        <v>302</v>
      </c>
      <c r="E191" s="106">
        <v>3508</v>
      </c>
      <c r="F191" s="107" t="s">
        <v>372</v>
      </c>
      <c r="G191" s="108">
        <v>6.0648240568035288</v>
      </c>
      <c r="H191" s="109">
        <v>0</v>
      </c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  <c r="W191" s="108"/>
      <c r="X191" s="108"/>
      <c r="Y191" s="108"/>
      <c r="Z191" s="108"/>
      <c r="AA191" s="108"/>
      <c r="AB191" s="108"/>
      <c r="AC191" s="108"/>
      <c r="AD191" s="108"/>
      <c r="AE191" s="108"/>
      <c r="AF191" s="108"/>
      <c r="AG191" s="108"/>
      <c r="AH191" s="108"/>
      <c r="AI191" s="108"/>
      <c r="AJ191" s="108"/>
      <c r="AK191" s="108"/>
    </row>
    <row r="192" spans="1:37" ht="38.25" outlineLevel="1">
      <c r="A192" s="103">
        <v>133</v>
      </c>
      <c r="B192" s="104" t="s">
        <v>164</v>
      </c>
      <c r="C192" s="104" t="s">
        <v>161</v>
      </c>
      <c r="D192" s="105" t="s">
        <v>302</v>
      </c>
      <c r="E192" s="106">
        <v>3546</v>
      </c>
      <c r="F192" s="107" t="s">
        <v>373</v>
      </c>
      <c r="G192" s="108"/>
      <c r="H192" s="109">
        <v>0</v>
      </c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  <c r="AH192" s="108"/>
      <c r="AI192" s="108"/>
      <c r="AJ192" s="108"/>
      <c r="AK192" s="108"/>
    </row>
    <row r="193" spans="1:37" ht="25.5" outlineLevel="1">
      <c r="A193" s="103">
        <v>134</v>
      </c>
      <c r="B193" s="104" t="s">
        <v>164</v>
      </c>
      <c r="C193" s="104" t="s">
        <v>161</v>
      </c>
      <c r="D193" s="105" t="s">
        <v>302</v>
      </c>
      <c r="E193" s="106">
        <v>3630</v>
      </c>
      <c r="F193" s="107" t="s">
        <v>374</v>
      </c>
      <c r="G193" s="108">
        <v>3.3134399999999995</v>
      </c>
      <c r="H193" s="109">
        <v>0</v>
      </c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  <c r="AC193" s="108"/>
      <c r="AD193" s="108"/>
      <c r="AE193" s="108"/>
      <c r="AF193" s="108"/>
      <c r="AG193" s="108"/>
      <c r="AH193" s="108"/>
      <c r="AI193" s="108"/>
      <c r="AJ193" s="108"/>
      <c r="AK193" s="108"/>
    </row>
    <row r="194" spans="1:37" ht="25.5" outlineLevel="1">
      <c r="A194" s="103">
        <v>135</v>
      </c>
      <c r="B194" s="104" t="s">
        <v>164</v>
      </c>
      <c r="C194" s="104">
        <v>0</v>
      </c>
      <c r="D194" s="105" t="s">
        <v>302</v>
      </c>
      <c r="E194" s="106">
        <v>4034</v>
      </c>
      <c r="F194" s="107" t="s">
        <v>375</v>
      </c>
      <c r="G194" s="108"/>
      <c r="H194" s="109">
        <v>0</v>
      </c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  <c r="W194" s="108"/>
      <c r="X194" s="108"/>
      <c r="Y194" s="108"/>
      <c r="Z194" s="108"/>
      <c r="AA194" s="108"/>
      <c r="AB194" s="108"/>
      <c r="AC194" s="108"/>
      <c r="AD194" s="108"/>
      <c r="AE194" s="108"/>
      <c r="AF194" s="108"/>
      <c r="AG194" s="108"/>
      <c r="AH194" s="108"/>
      <c r="AI194" s="108"/>
      <c r="AJ194" s="108"/>
      <c r="AK194" s="108"/>
    </row>
    <row r="195" spans="1:37" ht="38.25" outlineLevel="1">
      <c r="A195" s="103">
        <v>136</v>
      </c>
      <c r="B195" s="104" t="s">
        <v>164</v>
      </c>
      <c r="C195" s="104">
        <v>0</v>
      </c>
      <c r="D195" s="105" t="s">
        <v>302</v>
      </c>
      <c r="E195" s="106">
        <v>4173</v>
      </c>
      <c r="F195" s="107" t="s">
        <v>376</v>
      </c>
      <c r="G195" s="108">
        <v>8.4273937578493054</v>
      </c>
      <c r="H195" s="109">
        <v>0</v>
      </c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  <c r="AC195" s="108"/>
      <c r="AD195" s="108"/>
      <c r="AE195" s="108"/>
      <c r="AF195" s="108"/>
      <c r="AG195" s="108"/>
      <c r="AH195" s="108"/>
      <c r="AI195" s="108"/>
      <c r="AJ195" s="108"/>
      <c r="AK195" s="108"/>
    </row>
    <row r="196" spans="1:37" ht="25.5" outlineLevel="1">
      <c r="A196" s="103">
        <v>137</v>
      </c>
      <c r="B196" s="104" t="s">
        <v>164</v>
      </c>
      <c r="C196" s="104">
        <v>0</v>
      </c>
      <c r="D196" s="105" t="s">
        <v>302</v>
      </c>
      <c r="E196" s="106">
        <v>4383</v>
      </c>
      <c r="F196" s="107" t="s">
        <v>377</v>
      </c>
      <c r="G196" s="108"/>
      <c r="H196" s="109">
        <v>0</v>
      </c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08"/>
      <c r="AD196" s="108"/>
      <c r="AE196" s="108"/>
      <c r="AF196" s="108"/>
      <c r="AG196" s="108"/>
      <c r="AH196" s="108"/>
      <c r="AI196" s="108"/>
      <c r="AJ196" s="108"/>
      <c r="AK196" s="108"/>
    </row>
    <row r="197" spans="1:37" ht="51" outlineLevel="1">
      <c r="A197" s="103">
        <v>138</v>
      </c>
      <c r="B197" s="104" t="s">
        <v>164</v>
      </c>
      <c r="C197" s="104">
        <v>0</v>
      </c>
      <c r="D197" s="105" t="s">
        <v>302</v>
      </c>
      <c r="E197" s="106">
        <v>2159</v>
      </c>
      <c r="F197" s="107" t="s">
        <v>378</v>
      </c>
      <c r="G197" s="108">
        <v>3.42</v>
      </c>
      <c r="H197" s="109">
        <v>0.748</v>
      </c>
      <c r="I197" s="108"/>
      <c r="J197" s="108"/>
      <c r="K197" s="108"/>
      <c r="L197" s="108">
        <v>0.63389830508474576</v>
      </c>
      <c r="M197" s="108">
        <v>0.11410169491525424</v>
      </c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  <c r="AB197" s="108"/>
      <c r="AC197" s="108"/>
      <c r="AD197" s="108"/>
      <c r="AE197" s="108"/>
      <c r="AF197" s="108">
        <v>0.748</v>
      </c>
      <c r="AG197" s="108"/>
      <c r="AH197" s="108"/>
      <c r="AI197" s="108"/>
      <c r="AJ197" s="108">
        <v>0.63389830508474576</v>
      </c>
      <c r="AK197" s="108">
        <v>0.11410169491525424</v>
      </c>
    </row>
    <row r="198" spans="1:37" ht="102" outlineLevel="1">
      <c r="A198" s="103">
        <v>139</v>
      </c>
      <c r="B198" s="104" t="s">
        <v>164</v>
      </c>
      <c r="C198" s="104">
        <v>0</v>
      </c>
      <c r="D198" s="105" t="s">
        <v>302</v>
      </c>
      <c r="E198" s="106">
        <v>2590</v>
      </c>
      <c r="F198" s="117" t="s">
        <v>379</v>
      </c>
      <c r="G198" s="108">
        <v>3.4426570000000001</v>
      </c>
      <c r="H198" s="109">
        <v>2.4889999999999999</v>
      </c>
      <c r="I198" s="108"/>
      <c r="J198" s="108"/>
      <c r="K198" s="108"/>
      <c r="L198" s="108">
        <v>2.1093220338983052</v>
      </c>
      <c r="M198" s="108">
        <v>0.37967796610169469</v>
      </c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8"/>
      <c r="AC198" s="108"/>
      <c r="AD198" s="108"/>
      <c r="AE198" s="108"/>
      <c r="AF198" s="108">
        <v>2.4889999999999999</v>
      </c>
      <c r="AG198" s="108"/>
      <c r="AH198" s="108"/>
      <c r="AI198" s="108"/>
      <c r="AJ198" s="108">
        <v>2.1093220338983052</v>
      </c>
      <c r="AK198" s="108">
        <v>0.37967796610169469</v>
      </c>
    </row>
    <row r="199" spans="1:37" ht="38.25" outlineLevel="1">
      <c r="A199" s="103">
        <v>140</v>
      </c>
      <c r="B199" s="104" t="s">
        <v>164</v>
      </c>
      <c r="C199" s="104">
        <v>0</v>
      </c>
      <c r="D199" s="105" t="s">
        <v>302</v>
      </c>
      <c r="E199" s="106">
        <v>2880</v>
      </c>
      <c r="F199" s="107" t="s">
        <v>380</v>
      </c>
      <c r="G199" s="108">
        <v>4.6315</v>
      </c>
      <c r="H199" s="109">
        <v>2.7639999999999998</v>
      </c>
      <c r="I199" s="108"/>
      <c r="J199" s="108"/>
      <c r="K199" s="108"/>
      <c r="L199" s="108">
        <v>2.3423728813559324</v>
      </c>
      <c r="M199" s="108">
        <v>0.42162711864406743</v>
      </c>
      <c r="N199" s="108"/>
      <c r="O199" s="108"/>
      <c r="P199" s="108"/>
      <c r="Q199" s="108"/>
      <c r="R199" s="108"/>
      <c r="S199" s="108"/>
      <c r="T199" s="108"/>
      <c r="U199" s="108"/>
      <c r="V199" s="108"/>
      <c r="W199" s="108"/>
      <c r="X199" s="108"/>
      <c r="Y199" s="108"/>
      <c r="Z199" s="108"/>
      <c r="AA199" s="108"/>
      <c r="AB199" s="108"/>
      <c r="AC199" s="108"/>
      <c r="AD199" s="108"/>
      <c r="AE199" s="108"/>
      <c r="AF199" s="108">
        <v>2.7639999999999998</v>
      </c>
      <c r="AG199" s="108"/>
      <c r="AH199" s="108"/>
      <c r="AI199" s="108"/>
      <c r="AJ199" s="108">
        <v>2.3423728813559324</v>
      </c>
      <c r="AK199" s="108">
        <v>0.42162711864406743</v>
      </c>
    </row>
    <row r="200" spans="1:37" ht="25.5" outlineLevel="1">
      <c r="A200" s="103">
        <v>141</v>
      </c>
      <c r="B200" s="104" t="s">
        <v>164</v>
      </c>
      <c r="C200" s="104">
        <v>0</v>
      </c>
      <c r="D200" s="105" t="s">
        <v>302</v>
      </c>
      <c r="E200" s="106" t="s">
        <v>381</v>
      </c>
      <c r="F200" s="107" t="s">
        <v>382</v>
      </c>
      <c r="G200" s="108"/>
      <c r="H200" s="109">
        <v>0</v>
      </c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108"/>
      <c r="AD200" s="108"/>
      <c r="AE200" s="108"/>
      <c r="AF200" s="108"/>
      <c r="AG200" s="108"/>
      <c r="AH200" s="108"/>
      <c r="AI200" s="108"/>
      <c r="AJ200" s="108"/>
      <c r="AK200" s="108"/>
    </row>
    <row r="201" spans="1:37" ht="25.5" outlineLevel="1">
      <c r="A201" s="103">
        <v>142</v>
      </c>
      <c r="B201" s="104">
        <v>0</v>
      </c>
      <c r="C201" s="104" t="s">
        <v>161</v>
      </c>
      <c r="D201" s="105" t="s">
        <v>302</v>
      </c>
      <c r="E201" s="106" t="s">
        <v>383</v>
      </c>
      <c r="F201" s="107" t="s">
        <v>384</v>
      </c>
      <c r="G201" s="108">
        <v>506.43371999999994</v>
      </c>
      <c r="H201" s="118">
        <v>88.614099999999993</v>
      </c>
      <c r="I201" s="108"/>
      <c r="J201" s="108"/>
      <c r="K201" s="108">
        <v>0</v>
      </c>
      <c r="L201" s="108">
        <v>75.096694915254233</v>
      </c>
      <c r="M201" s="108">
        <v>13.517405084745761</v>
      </c>
      <c r="N201" s="111">
        <v>15</v>
      </c>
      <c r="O201" s="111"/>
      <c r="P201" s="111"/>
      <c r="Q201" s="111"/>
      <c r="R201" s="108">
        <v>12.711864406779661</v>
      </c>
      <c r="S201" s="108">
        <v>2.2881355932203391</v>
      </c>
      <c r="T201" s="111">
        <v>19.29</v>
      </c>
      <c r="U201" s="111"/>
      <c r="V201" s="111"/>
      <c r="W201" s="111"/>
      <c r="X201" s="108">
        <v>16.347457627118644</v>
      </c>
      <c r="Y201" s="108">
        <v>2.9425423728813556</v>
      </c>
      <c r="Z201" s="108">
        <v>15</v>
      </c>
      <c r="AA201" s="108"/>
      <c r="AB201" s="108"/>
      <c r="AC201" s="108"/>
      <c r="AD201" s="108">
        <v>12.711864406779661</v>
      </c>
      <c r="AE201" s="108">
        <v>2.2881355932203391</v>
      </c>
      <c r="AF201" s="108">
        <v>39.324099999999994</v>
      </c>
      <c r="AG201" s="111"/>
      <c r="AH201" s="111"/>
      <c r="AI201" s="111"/>
      <c r="AJ201" s="108">
        <v>33.325508474576267</v>
      </c>
      <c r="AK201" s="108">
        <v>5.998591525423727</v>
      </c>
    </row>
    <row r="202" spans="1:37" ht="25.5" outlineLevel="1">
      <c r="A202" s="103">
        <v>143</v>
      </c>
      <c r="B202" s="104">
        <v>0</v>
      </c>
      <c r="C202" s="104" t="s">
        <v>161</v>
      </c>
      <c r="D202" s="105" t="s">
        <v>302</v>
      </c>
      <c r="E202" s="106" t="s">
        <v>385</v>
      </c>
      <c r="F202" s="107" t="s">
        <v>386</v>
      </c>
      <c r="G202" s="108">
        <v>837.26781999999992</v>
      </c>
      <c r="H202" s="109">
        <v>84.89</v>
      </c>
      <c r="I202" s="108"/>
      <c r="J202" s="108"/>
      <c r="K202" s="108">
        <v>30</v>
      </c>
      <c r="L202" s="108">
        <v>41.938135593220338</v>
      </c>
      <c r="M202" s="108">
        <v>12.948864406779663</v>
      </c>
      <c r="N202" s="108">
        <v>10</v>
      </c>
      <c r="O202" s="108"/>
      <c r="P202" s="108"/>
      <c r="Q202" s="108"/>
      <c r="R202" s="108">
        <v>8.4745762711864412</v>
      </c>
      <c r="S202" s="108">
        <v>1.5254237288135588</v>
      </c>
      <c r="T202" s="108">
        <v>12</v>
      </c>
      <c r="U202" s="108"/>
      <c r="V202" s="108"/>
      <c r="W202" s="108"/>
      <c r="X202" s="108">
        <v>10.17</v>
      </c>
      <c r="Y202" s="108">
        <v>1.83</v>
      </c>
      <c r="Z202" s="108">
        <v>15</v>
      </c>
      <c r="AA202" s="108"/>
      <c r="AB202" s="108"/>
      <c r="AC202" s="108"/>
      <c r="AD202" s="108">
        <v>12.711864406779661</v>
      </c>
      <c r="AE202" s="108">
        <v>2.2881355932203391</v>
      </c>
      <c r="AF202" s="108">
        <v>47.89</v>
      </c>
      <c r="AG202" s="108"/>
      <c r="AH202" s="108"/>
      <c r="AI202" s="108">
        <v>30</v>
      </c>
      <c r="AJ202" s="108">
        <v>10.581694915254232</v>
      </c>
      <c r="AK202" s="108">
        <v>7.3053050847457648</v>
      </c>
    </row>
    <row r="203" spans="1:37" ht="51" outlineLevel="1">
      <c r="A203" s="102">
        <v>144</v>
      </c>
      <c r="B203" s="104" t="s">
        <v>387</v>
      </c>
      <c r="C203" s="104" t="s">
        <v>161</v>
      </c>
      <c r="D203" s="105" t="s">
        <v>302</v>
      </c>
      <c r="E203" s="106">
        <v>3103</v>
      </c>
      <c r="F203" s="107" t="s">
        <v>388</v>
      </c>
      <c r="G203" s="108"/>
      <c r="H203" s="109">
        <v>0</v>
      </c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  <c r="AE203" s="108"/>
      <c r="AF203" s="108"/>
      <c r="AG203" s="108"/>
      <c r="AH203" s="108"/>
      <c r="AI203" s="108"/>
      <c r="AJ203" s="108"/>
      <c r="AK203" s="108"/>
    </row>
  </sheetData>
  <mergeCells count="18">
    <mergeCell ref="F12:F15"/>
    <mergeCell ref="A12:A15"/>
    <mergeCell ref="B12:B15"/>
    <mergeCell ref="C12:C15"/>
    <mergeCell ref="D12:D15"/>
    <mergeCell ref="E12:E15"/>
    <mergeCell ref="G12:G15"/>
    <mergeCell ref="H12:AK12"/>
    <mergeCell ref="H13:M13"/>
    <mergeCell ref="N13:S13"/>
    <mergeCell ref="T13:Y13"/>
    <mergeCell ref="Z13:AE13"/>
    <mergeCell ref="Z14:AE14"/>
    <mergeCell ref="AF14:AK14"/>
    <mergeCell ref="AF13:AK13"/>
    <mergeCell ref="H14:M14"/>
    <mergeCell ref="N14:S14"/>
    <mergeCell ref="T14:Y1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P31"/>
  <sheetViews>
    <sheetView zoomScaleNormal="100" workbookViewId="0">
      <selection activeCell="J2" sqref="J2:J5"/>
    </sheetView>
  </sheetViews>
  <sheetFormatPr defaultRowHeight="12.75"/>
  <cols>
    <col min="1" max="1" width="14.42578125" customWidth="1"/>
    <col min="15" max="15" width="12" customWidth="1"/>
    <col min="16" max="16" width="11.42578125" customWidth="1"/>
  </cols>
  <sheetData>
    <row r="1" spans="1:16">
      <c r="A1" s="164" t="s">
        <v>36</v>
      </c>
      <c r="B1" s="164" t="s">
        <v>31</v>
      </c>
      <c r="C1" s="164"/>
      <c r="D1" s="164" t="s">
        <v>32</v>
      </c>
      <c r="E1" s="164"/>
      <c r="F1" s="164" t="s">
        <v>33</v>
      </c>
      <c r="G1" s="164"/>
      <c r="H1" s="164" t="s">
        <v>34</v>
      </c>
      <c r="I1" s="164"/>
      <c r="J1" s="164" t="s">
        <v>35</v>
      </c>
      <c r="K1" s="164"/>
      <c r="O1" s="164" t="s">
        <v>37</v>
      </c>
      <c r="P1" s="164"/>
    </row>
    <row r="2" spans="1:16">
      <c r="A2" s="164"/>
      <c r="B2" s="166" t="s">
        <v>23</v>
      </c>
      <c r="C2" s="160" t="s">
        <v>24</v>
      </c>
      <c r="D2" s="157" t="s">
        <v>23</v>
      </c>
      <c r="E2" s="160" t="s">
        <v>24</v>
      </c>
      <c r="F2" s="157" t="s">
        <v>23</v>
      </c>
      <c r="G2" s="160" t="s">
        <v>24</v>
      </c>
      <c r="H2" s="157" t="s">
        <v>23</v>
      </c>
      <c r="I2" s="160" t="s">
        <v>24</v>
      </c>
      <c r="J2" s="157" t="s">
        <v>23</v>
      </c>
      <c r="K2" s="160" t="s">
        <v>24</v>
      </c>
      <c r="L2" s="163" t="s">
        <v>20</v>
      </c>
      <c r="M2" s="163"/>
      <c r="N2" s="165"/>
      <c r="O2" s="164"/>
      <c r="P2" s="164"/>
    </row>
    <row r="3" spans="1:16">
      <c r="A3" s="164"/>
      <c r="B3" s="167"/>
      <c r="C3" s="161"/>
      <c r="D3" s="158"/>
      <c r="E3" s="161"/>
      <c r="F3" s="158"/>
      <c r="G3" s="161"/>
      <c r="H3" s="158"/>
      <c r="I3" s="161"/>
      <c r="J3" s="158"/>
      <c r="K3" s="161"/>
      <c r="L3" s="163"/>
      <c r="M3" s="163"/>
      <c r="N3" s="165"/>
      <c r="O3" s="164"/>
      <c r="P3" s="164"/>
    </row>
    <row r="4" spans="1:16">
      <c r="A4" s="164"/>
      <c r="B4" s="167"/>
      <c r="C4" s="161"/>
      <c r="D4" s="158"/>
      <c r="E4" s="161"/>
      <c r="F4" s="158"/>
      <c r="G4" s="161"/>
      <c r="H4" s="158"/>
      <c r="I4" s="161"/>
      <c r="J4" s="158"/>
      <c r="K4" s="161"/>
      <c r="L4" s="163"/>
      <c r="M4" s="163"/>
      <c r="N4" s="165"/>
      <c r="O4" s="164"/>
      <c r="P4" s="164"/>
    </row>
    <row r="5" spans="1:16" ht="39.75" customHeight="1" thickBot="1">
      <c r="A5" s="164"/>
      <c r="B5" s="168"/>
      <c r="C5" s="162"/>
      <c r="D5" s="159"/>
      <c r="E5" s="162"/>
      <c r="F5" s="159"/>
      <c r="G5" s="162"/>
      <c r="H5" s="159"/>
      <c r="I5" s="162"/>
      <c r="J5" s="159"/>
      <c r="K5" s="162"/>
      <c r="L5" s="1" t="s">
        <v>26</v>
      </c>
      <c r="M5" s="1" t="s">
        <v>27</v>
      </c>
      <c r="N5" s="1" t="s">
        <v>28</v>
      </c>
      <c r="O5" s="43" t="s">
        <v>30</v>
      </c>
      <c r="P5" s="42" t="s">
        <v>1</v>
      </c>
    </row>
    <row r="6" spans="1:16" ht="24.75" customHeight="1">
      <c r="A6" s="2" t="s">
        <v>21</v>
      </c>
      <c r="B6" s="4">
        <v>474343.11320449412</v>
      </c>
      <c r="C6" s="5">
        <v>545452.75898000004</v>
      </c>
      <c r="D6" s="4">
        <v>520307.92871947185</v>
      </c>
      <c r="E6" s="8">
        <v>639996.32642000006</v>
      </c>
      <c r="F6" s="4">
        <v>535670.60392557271</v>
      </c>
      <c r="G6" s="10">
        <v>554869.25959999999</v>
      </c>
      <c r="H6" s="12">
        <v>60.852000000000004</v>
      </c>
      <c r="I6" s="13">
        <v>57.267000000000003</v>
      </c>
      <c r="J6" s="4">
        <v>34.01</v>
      </c>
      <c r="K6" s="16">
        <v>37.936999999999998</v>
      </c>
      <c r="L6" s="39">
        <f>SUM(L7:L16)</f>
        <v>1470</v>
      </c>
      <c r="M6" s="39">
        <f t="shared" ref="M6:N6" si="0">SUM(M7:M16)</f>
        <v>2501</v>
      </c>
      <c r="N6" s="39">
        <f t="shared" si="0"/>
        <v>2511</v>
      </c>
      <c r="O6" s="40">
        <v>442349.19024000003</v>
      </c>
      <c r="P6" s="40">
        <v>468552.52607000002</v>
      </c>
    </row>
    <row r="7" spans="1:16">
      <c r="A7" s="3" t="s">
        <v>12</v>
      </c>
      <c r="B7" s="6">
        <v>19767.78</v>
      </c>
      <c r="C7" s="7">
        <v>18756</v>
      </c>
      <c r="D7" s="6">
        <v>13136.779999999999</v>
      </c>
      <c r="E7" s="9">
        <v>22842</v>
      </c>
      <c r="F7" s="6">
        <v>0</v>
      </c>
      <c r="G7" s="11">
        <v>8408</v>
      </c>
      <c r="H7" s="14">
        <v>0</v>
      </c>
      <c r="I7" s="15">
        <v>2.11</v>
      </c>
      <c r="J7" s="6">
        <v>0</v>
      </c>
      <c r="K7" s="17">
        <v>0</v>
      </c>
      <c r="L7" s="1"/>
      <c r="M7" s="1"/>
      <c r="N7" s="1"/>
      <c r="O7" s="41">
        <v>4967</v>
      </c>
      <c r="P7" s="41">
        <v>48741</v>
      </c>
    </row>
    <row r="8" spans="1:16">
      <c r="A8" s="3" t="s">
        <v>13</v>
      </c>
      <c r="B8" s="6">
        <v>14.420000000000002</v>
      </c>
      <c r="C8" s="7">
        <v>52136.558979999994</v>
      </c>
      <c r="D8" s="6">
        <v>14.42118</v>
      </c>
      <c r="E8" s="9">
        <v>112536.62642000002</v>
      </c>
      <c r="F8" s="6">
        <v>0</v>
      </c>
      <c r="G8" s="11">
        <v>12495.059600000001</v>
      </c>
      <c r="H8" s="14">
        <v>0</v>
      </c>
      <c r="I8" s="15">
        <v>0.72500000000000009</v>
      </c>
      <c r="J8" s="6">
        <v>0</v>
      </c>
      <c r="K8" s="17">
        <v>0.1</v>
      </c>
      <c r="L8" s="1"/>
      <c r="M8" s="1"/>
      <c r="N8" s="1"/>
      <c r="O8" s="41">
        <v>70.090239999999994</v>
      </c>
      <c r="P8" s="41">
        <v>117034.92607</v>
      </c>
    </row>
    <row r="9" spans="1:16">
      <c r="A9" s="3" t="s">
        <v>14</v>
      </c>
      <c r="B9" s="6">
        <v>132736.19999999998</v>
      </c>
      <c r="C9" s="7">
        <v>141348.20000000001</v>
      </c>
      <c r="D9" s="6">
        <v>138574.70000000001</v>
      </c>
      <c r="E9" s="9">
        <v>138304.69999999998</v>
      </c>
      <c r="F9" s="6">
        <v>411490</v>
      </c>
      <c r="G9" s="11">
        <v>419358.2</v>
      </c>
      <c r="H9" s="14">
        <v>0.91</v>
      </c>
      <c r="I9" s="15">
        <v>0.91</v>
      </c>
      <c r="J9" s="6">
        <v>32</v>
      </c>
      <c r="K9" s="17">
        <v>32</v>
      </c>
      <c r="L9" s="1"/>
      <c r="M9" s="1"/>
      <c r="N9" s="1"/>
      <c r="O9" s="41">
        <v>141944.1</v>
      </c>
      <c r="P9" s="41">
        <v>57211.6</v>
      </c>
    </row>
    <row r="10" spans="1:16">
      <c r="A10" s="3" t="s">
        <v>15</v>
      </c>
      <c r="B10" s="6">
        <v>28426</v>
      </c>
      <c r="C10" s="7">
        <v>29889</v>
      </c>
      <c r="D10" s="6">
        <v>32903.259999999995</v>
      </c>
      <c r="E10" s="9">
        <v>33721</v>
      </c>
      <c r="F10" s="6">
        <v>24563</v>
      </c>
      <c r="G10" s="11">
        <v>27210</v>
      </c>
      <c r="H10" s="14">
        <v>13.68</v>
      </c>
      <c r="I10" s="15">
        <v>15.342000000000001</v>
      </c>
      <c r="J10" s="6">
        <v>1.6</v>
      </c>
      <c r="K10" s="17">
        <v>2.1470000000000002</v>
      </c>
      <c r="L10" s="37">
        <v>159</v>
      </c>
      <c r="M10" s="38"/>
      <c r="N10" s="37"/>
      <c r="O10" s="41">
        <v>55</v>
      </c>
      <c r="P10" s="41">
        <v>33045</v>
      </c>
    </row>
    <row r="11" spans="1:16">
      <c r="A11" s="3" t="s">
        <v>16</v>
      </c>
      <c r="B11" s="6">
        <v>1190.0940899999998</v>
      </c>
      <c r="C11" s="7">
        <v>948</v>
      </c>
      <c r="D11" s="6">
        <v>1326.9957899999999</v>
      </c>
      <c r="E11" s="9">
        <v>848</v>
      </c>
      <c r="F11" s="6">
        <v>0</v>
      </c>
      <c r="G11" s="11">
        <v>0</v>
      </c>
      <c r="H11" s="14">
        <v>0</v>
      </c>
      <c r="I11" s="15">
        <v>0</v>
      </c>
      <c r="J11" s="6">
        <v>0</v>
      </c>
      <c r="K11" s="17">
        <v>0</v>
      </c>
      <c r="L11" s="37"/>
      <c r="M11" s="37"/>
      <c r="N11" s="37"/>
      <c r="O11" s="41">
        <v>11279</v>
      </c>
      <c r="P11" s="41">
        <v>12523</v>
      </c>
    </row>
    <row r="12" spans="1:16">
      <c r="A12" s="3" t="s">
        <v>0</v>
      </c>
      <c r="B12" s="6">
        <v>164718.79841449414</v>
      </c>
      <c r="C12" s="7">
        <v>146412</v>
      </c>
      <c r="D12" s="6">
        <v>142099.24321449414</v>
      </c>
      <c r="E12" s="9">
        <v>148797</v>
      </c>
      <c r="F12" s="6">
        <v>58921.60392557273</v>
      </c>
      <c r="G12" s="11">
        <v>35319</v>
      </c>
      <c r="H12" s="14">
        <v>20</v>
      </c>
      <c r="I12" s="15">
        <v>15.379</v>
      </c>
      <c r="J12" s="6">
        <v>0</v>
      </c>
      <c r="K12" s="17">
        <v>0.56999999999999995</v>
      </c>
      <c r="L12" s="37"/>
      <c r="M12" s="37">
        <v>250</v>
      </c>
      <c r="N12" s="37"/>
      <c r="O12" s="41">
        <v>185824</v>
      </c>
      <c r="P12" s="41">
        <v>95048</v>
      </c>
    </row>
    <row r="13" spans="1:16">
      <c r="A13" s="3" t="s">
        <v>17</v>
      </c>
      <c r="B13" s="6">
        <v>19773.976869999999</v>
      </c>
      <c r="C13" s="7">
        <v>34785</v>
      </c>
      <c r="D13" s="6">
        <v>74027.924704977704</v>
      </c>
      <c r="E13" s="9">
        <v>78114</v>
      </c>
      <c r="F13" s="6">
        <v>12782</v>
      </c>
      <c r="G13" s="11">
        <v>18424</v>
      </c>
      <c r="H13" s="14">
        <v>6.03</v>
      </c>
      <c r="I13" s="15">
        <v>6.56</v>
      </c>
      <c r="J13" s="6">
        <v>0.41</v>
      </c>
      <c r="K13" s="17">
        <v>0.4</v>
      </c>
      <c r="L13" s="37">
        <v>655</v>
      </c>
      <c r="M13" s="37">
        <v>726</v>
      </c>
      <c r="N13" s="37"/>
      <c r="O13" s="41">
        <v>55329</v>
      </c>
      <c r="P13" s="41">
        <v>19522</v>
      </c>
    </row>
    <row r="14" spans="1:16">
      <c r="A14" s="3" t="s">
        <v>18</v>
      </c>
      <c r="B14" s="6">
        <v>51227</v>
      </c>
      <c r="C14" s="7">
        <v>58803</v>
      </c>
      <c r="D14" s="6">
        <v>73664</v>
      </c>
      <c r="E14" s="9">
        <v>54753</v>
      </c>
      <c r="F14" s="6">
        <v>27914</v>
      </c>
      <c r="G14" s="11">
        <v>29152</v>
      </c>
      <c r="H14" s="14">
        <v>20.232000000000003</v>
      </c>
      <c r="I14" s="15">
        <v>15.88</v>
      </c>
      <c r="J14" s="6">
        <v>0</v>
      </c>
      <c r="K14" s="17">
        <v>2.72</v>
      </c>
      <c r="L14" s="37">
        <v>393</v>
      </c>
      <c r="M14" s="37">
        <v>464</v>
      </c>
      <c r="N14" s="37"/>
      <c r="O14" s="41">
        <v>863</v>
      </c>
      <c r="P14" s="41">
        <v>58477</v>
      </c>
    </row>
    <row r="15" spans="1:16">
      <c r="A15" s="3" t="s">
        <v>19</v>
      </c>
      <c r="B15" s="6">
        <v>56485</v>
      </c>
      <c r="C15" s="7">
        <v>62370</v>
      </c>
      <c r="D15" s="6">
        <v>44556.76</v>
      </c>
      <c r="E15" s="9">
        <v>50075</v>
      </c>
      <c r="F15" s="6">
        <v>0</v>
      </c>
      <c r="G15" s="11">
        <v>4503</v>
      </c>
      <c r="H15" s="14">
        <v>0</v>
      </c>
      <c r="I15" s="15">
        <v>0.36099999999999999</v>
      </c>
      <c r="J15" s="6">
        <v>0</v>
      </c>
      <c r="K15" s="17">
        <v>0</v>
      </c>
      <c r="L15" s="37">
        <v>263</v>
      </c>
      <c r="M15" s="37">
        <v>1061</v>
      </c>
      <c r="N15" s="37">
        <v>2511</v>
      </c>
      <c r="O15" s="41">
        <v>42018</v>
      </c>
      <c r="P15" s="41">
        <v>26950</v>
      </c>
    </row>
    <row r="16" spans="1:16">
      <c r="A16" s="3" t="s">
        <v>22</v>
      </c>
      <c r="B16" s="6">
        <v>3.8438299999999996</v>
      </c>
      <c r="C16" s="7">
        <v>5</v>
      </c>
      <c r="D16" s="6">
        <v>3.8438299999999996</v>
      </c>
      <c r="E16" s="9">
        <v>5</v>
      </c>
      <c r="F16" s="6">
        <v>0</v>
      </c>
      <c r="G16" s="11">
        <v>0</v>
      </c>
      <c r="H16" s="14">
        <v>0</v>
      </c>
      <c r="I16" s="15">
        <v>0</v>
      </c>
      <c r="J16" s="6">
        <v>0</v>
      </c>
      <c r="K16" s="17">
        <v>0</v>
      </c>
      <c r="L16" s="37"/>
      <c r="M16" s="37"/>
      <c r="N16" s="37"/>
      <c r="O16" s="41">
        <v>0</v>
      </c>
      <c r="P16" s="41">
        <v>0</v>
      </c>
    </row>
    <row r="17" spans="1:14">
      <c r="A17" s="34"/>
      <c r="B17" s="35"/>
      <c r="C17" s="35"/>
      <c r="D17" s="35"/>
      <c r="E17" s="35"/>
      <c r="F17" s="35"/>
      <c r="G17" s="35"/>
      <c r="H17" s="36"/>
      <c r="I17" s="36"/>
      <c r="J17" s="35"/>
      <c r="K17" s="35"/>
      <c r="L17" s="163" t="s">
        <v>29</v>
      </c>
      <c r="M17" s="163"/>
      <c r="N17" s="163"/>
    </row>
    <row r="18" spans="1:14">
      <c r="A18" s="34"/>
      <c r="B18" s="35"/>
      <c r="C18" s="35"/>
      <c r="D18" s="35"/>
      <c r="E18" s="35"/>
      <c r="F18" s="35"/>
      <c r="G18" s="35"/>
      <c r="H18" s="36"/>
      <c r="I18" s="36"/>
      <c r="J18" s="35"/>
      <c r="K18" s="35"/>
      <c r="L18" s="163"/>
      <c r="M18" s="163"/>
      <c r="N18" s="163"/>
    </row>
    <row r="19" spans="1:14">
      <c r="L19" s="1" t="s">
        <v>26</v>
      </c>
      <c r="M19" s="1" t="s">
        <v>27</v>
      </c>
      <c r="N19" s="1" t="s">
        <v>28</v>
      </c>
    </row>
    <row r="20" spans="1:14" ht="53.25" customHeight="1">
      <c r="A20" s="20" t="s">
        <v>25</v>
      </c>
      <c r="B20" s="18">
        <v>282845.32373399916</v>
      </c>
      <c r="C20" s="19">
        <v>315886.04119999998</v>
      </c>
      <c r="D20" s="18">
        <v>257721.16184713581</v>
      </c>
      <c r="E20" s="22">
        <v>273597.27407000004</v>
      </c>
      <c r="F20" s="18">
        <v>81714.451605018417</v>
      </c>
      <c r="G20" s="25">
        <v>116276.44047</v>
      </c>
      <c r="H20" s="27">
        <v>38.299999999999997</v>
      </c>
      <c r="I20" s="28">
        <v>52.43</v>
      </c>
      <c r="J20" s="18">
        <v>4.16</v>
      </c>
      <c r="K20" s="31">
        <v>7.54</v>
      </c>
      <c r="L20" s="39">
        <f>SUM(L21:L30)</f>
        <v>2429</v>
      </c>
      <c r="M20" s="39">
        <f t="shared" ref="M20:N20" si="1">SUM(M21:M30)</f>
        <v>2855</v>
      </c>
      <c r="N20" s="39">
        <f t="shared" si="1"/>
        <v>3290</v>
      </c>
    </row>
    <row r="21" spans="1:14">
      <c r="A21" s="21" t="s">
        <v>12</v>
      </c>
      <c r="B21" s="6">
        <v>27903.690000000002</v>
      </c>
      <c r="C21" s="7">
        <v>41980</v>
      </c>
      <c r="D21" s="6">
        <v>26392.465</v>
      </c>
      <c r="E21" s="9">
        <v>31754</v>
      </c>
      <c r="F21" s="6">
        <v>5619</v>
      </c>
      <c r="G21" s="11">
        <v>0</v>
      </c>
      <c r="H21" s="14">
        <v>0</v>
      </c>
      <c r="I21" s="15">
        <v>0</v>
      </c>
      <c r="J21" s="6">
        <v>0</v>
      </c>
      <c r="K21" s="17">
        <v>0</v>
      </c>
      <c r="L21" s="1"/>
      <c r="M21" s="1"/>
      <c r="N21" s="1"/>
    </row>
    <row r="22" spans="1:14">
      <c r="A22" s="21" t="s">
        <v>13</v>
      </c>
      <c r="B22" s="6">
        <v>3624.9659856965268</v>
      </c>
      <c r="C22" s="7">
        <v>7698.4412000000029</v>
      </c>
      <c r="D22" s="6">
        <v>3748.6742780299651</v>
      </c>
      <c r="E22" s="9">
        <v>5813.3740700000017</v>
      </c>
      <c r="F22" s="6">
        <v>4165.5570855116493</v>
      </c>
      <c r="G22" s="11">
        <v>3402.9404700000005</v>
      </c>
      <c r="H22" s="14">
        <v>0.7</v>
      </c>
      <c r="I22" s="15">
        <v>1.83</v>
      </c>
      <c r="J22" s="6">
        <v>0</v>
      </c>
      <c r="K22" s="17">
        <v>0</v>
      </c>
      <c r="L22" s="37"/>
      <c r="M22" s="37"/>
      <c r="N22" s="37"/>
    </row>
    <row r="23" spans="1:14">
      <c r="A23" s="21" t="s">
        <v>14</v>
      </c>
      <c r="B23" s="6">
        <v>39467</v>
      </c>
      <c r="C23" s="7">
        <v>45021.600000000006</v>
      </c>
      <c r="D23" s="6">
        <v>62274.1</v>
      </c>
      <c r="E23" s="9">
        <v>61843.9</v>
      </c>
      <c r="F23" s="6">
        <v>9954.2000000000007</v>
      </c>
      <c r="G23" s="11">
        <v>9957.5</v>
      </c>
      <c r="H23" s="14">
        <v>9.27</v>
      </c>
      <c r="I23" s="15">
        <v>9.3699999999999992</v>
      </c>
      <c r="J23" s="6">
        <v>0</v>
      </c>
      <c r="K23" s="17">
        <v>0</v>
      </c>
      <c r="L23" s="37"/>
      <c r="M23" s="37"/>
      <c r="N23" s="37"/>
    </row>
    <row r="24" spans="1:14">
      <c r="A24" s="21" t="s">
        <v>15</v>
      </c>
      <c r="B24" s="6">
        <v>566</v>
      </c>
      <c r="C24" s="7">
        <v>652</v>
      </c>
      <c r="D24" s="6">
        <v>81</v>
      </c>
      <c r="E24" s="9">
        <v>177</v>
      </c>
      <c r="F24" s="6">
        <v>0</v>
      </c>
      <c r="G24" s="11">
        <v>0</v>
      </c>
      <c r="H24" s="14">
        <v>0</v>
      </c>
      <c r="I24" s="15">
        <v>0</v>
      </c>
      <c r="J24" s="6">
        <v>0</v>
      </c>
      <c r="K24" s="17">
        <v>0</v>
      </c>
      <c r="L24" s="37"/>
      <c r="M24" s="37"/>
      <c r="N24" s="37"/>
    </row>
    <row r="25" spans="1:14">
      <c r="A25" s="21" t="s">
        <v>16</v>
      </c>
      <c r="B25" s="6">
        <v>21039.608762796772</v>
      </c>
      <c r="C25" s="7">
        <v>22371</v>
      </c>
      <c r="D25" s="23">
        <v>24416.9035836</v>
      </c>
      <c r="E25" s="24">
        <v>22957</v>
      </c>
      <c r="F25" s="23">
        <v>20341.694519506767</v>
      </c>
      <c r="G25" s="26">
        <v>20318</v>
      </c>
      <c r="H25" s="29">
        <v>8.33</v>
      </c>
      <c r="I25" s="30">
        <v>11.491999999999999</v>
      </c>
      <c r="J25" s="23">
        <v>2.16</v>
      </c>
      <c r="K25" s="32">
        <v>2.66</v>
      </c>
      <c r="L25" s="37"/>
      <c r="M25" s="37"/>
      <c r="N25" s="37"/>
    </row>
    <row r="26" spans="1:14">
      <c r="A26" s="21" t="s">
        <v>0</v>
      </c>
      <c r="B26" s="6">
        <v>184724.05898550584</v>
      </c>
      <c r="C26" s="7">
        <v>197480</v>
      </c>
      <c r="D26" s="6">
        <v>139088.01898550586</v>
      </c>
      <c r="E26" s="9">
        <v>131862</v>
      </c>
      <c r="F26" s="6">
        <v>41634</v>
      </c>
      <c r="G26" s="11">
        <v>82598</v>
      </c>
      <c r="H26" s="14">
        <v>20</v>
      </c>
      <c r="I26" s="15">
        <v>29.738</v>
      </c>
      <c r="J26" s="6">
        <v>2</v>
      </c>
      <c r="K26" s="17">
        <v>4.88</v>
      </c>
      <c r="L26" s="37">
        <v>82</v>
      </c>
      <c r="M26" s="37">
        <v>85</v>
      </c>
      <c r="N26" s="37">
        <v>943</v>
      </c>
    </row>
    <row r="27" spans="1:14">
      <c r="A27" s="21" t="s">
        <v>17</v>
      </c>
      <c r="B27" s="6">
        <v>4031</v>
      </c>
      <c r="C27" s="7">
        <v>0</v>
      </c>
      <c r="D27" s="6">
        <v>231</v>
      </c>
      <c r="E27" s="9">
        <v>0</v>
      </c>
      <c r="F27" s="6">
        <v>0</v>
      </c>
      <c r="G27" s="11">
        <v>0</v>
      </c>
      <c r="H27" s="14">
        <v>0</v>
      </c>
      <c r="I27" s="15">
        <v>0</v>
      </c>
      <c r="J27" s="6">
        <v>0</v>
      </c>
      <c r="K27" s="17">
        <v>0</v>
      </c>
      <c r="L27" s="37"/>
      <c r="M27" s="37"/>
      <c r="N27" s="37"/>
    </row>
    <row r="28" spans="1:14">
      <c r="A28" s="21" t="s">
        <v>18</v>
      </c>
      <c r="B28" s="6">
        <v>1051</v>
      </c>
      <c r="C28" s="7">
        <v>232</v>
      </c>
      <c r="D28" s="6">
        <v>1051</v>
      </c>
      <c r="E28" s="9">
        <v>1353</v>
      </c>
      <c r="F28" s="6">
        <v>0</v>
      </c>
      <c r="G28" s="11">
        <v>0</v>
      </c>
      <c r="H28" s="14">
        <v>0</v>
      </c>
      <c r="I28" s="15">
        <v>0</v>
      </c>
      <c r="J28" s="6">
        <v>0</v>
      </c>
      <c r="K28" s="17">
        <v>0</v>
      </c>
      <c r="L28" s="37"/>
      <c r="M28" s="37"/>
      <c r="N28" s="37"/>
    </row>
    <row r="29" spans="1:14">
      <c r="A29" s="21" t="s">
        <v>19</v>
      </c>
      <c r="B29" s="6">
        <v>438</v>
      </c>
      <c r="C29" s="7">
        <v>451</v>
      </c>
      <c r="D29" s="6">
        <v>438</v>
      </c>
      <c r="E29" s="9">
        <v>17837</v>
      </c>
      <c r="F29" s="6">
        <v>0</v>
      </c>
      <c r="G29" s="11">
        <v>0</v>
      </c>
      <c r="H29" s="14">
        <v>0</v>
      </c>
      <c r="I29" s="15">
        <v>0</v>
      </c>
      <c r="J29" s="6">
        <v>0</v>
      </c>
      <c r="K29" s="17">
        <v>0</v>
      </c>
      <c r="L29" s="37">
        <v>2347</v>
      </c>
      <c r="M29" s="37">
        <v>2770</v>
      </c>
      <c r="N29" s="37">
        <v>2347</v>
      </c>
    </row>
    <row r="30" spans="1:14">
      <c r="A30" s="21" t="s">
        <v>22</v>
      </c>
      <c r="B30" s="6">
        <v>0</v>
      </c>
      <c r="C30" s="7">
        <v>0</v>
      </c>
      <c r="D30" s="6">
        <v>0</v>
      </c>
      <c r="E30" s="9">
        <v>0</v>
      </c>
      <c r="F30" s="6">
        <v>0</v>
      </c>
      <c r="G30" s="11">
        <v>0</v>
      </c>
      <c r="H30" s="14">
        <v>0</v>
      </c>
      <c r="I30" s="15">
        <v>0</v>
      </c>
      <c r="J30" s="6">
        <v>0</v>
      </c>
      <c r="K30" s="17">
        <v>0</v>
      </c>
      <c r="L30" s="1"/>
      <c r="M30" s="1"/>
      <c r="N30" s="1"/>
    </row>
    <row r="31" spans="1:14">
      <c r="A31" s="33"/>
    </row>
  </sheetData>
  <mergeCells count="19">
    <mergeCell ref="A1:A5"/>
    <mergeCell ref="O1:P4"/>
    <mergeCell ref="B1:C1"/>
    <mergeCell ref="D1:E1"/>
    <mergeCell ref="F1:G1"/>
    <mergeCell ref="H1:I1"/>
    <mergeCell ref="J1:K1"/>
    <mergeCell ref="L2:N4"/>
    <mergeCell ref="H2:H5"/>
    <mergeCell ref="I2:I5"/>
    <mergeCell ref="J2:J5"/>
    <mergeCell ref="K2:K5"/>
    <mergeCell ref="B2:B5"/>
    <mergeCell ref="C2:C5"/>
    <mergeCell ref="D2:D5"/>
    <mergeCell ref="E2:E5"/>
    <mergeCell ref="F2:F5"/>
    <mergeCell ref="G2:G5"/>
    <mergeCell ref="L17:N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workbookViewId="0">
      <selection activeCell="J2" sqref="J2:J5"/>
    </sheetView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view="pageBreakPreview" topLeftCell="A13" zoomScaleNormal="100" zoomScaleSheetLayoutView="100" workbookViewId="0">
      <selection activeCell="A13" sqref="A13"/>
    </sheetView>
  </sheetViews>
  <sheetFormatPr defaultRowHeight="15.75"/>
  <cols>
    <col min="1" max="1" width="61.85546875" style="44" bestFit="1" customWidth="1"/>
    <col min="2" max="2" width="28.7109375" style="44" customWidth="1"/>
    <col min="3" max="3" width="24.7109375" style="44" customWidth="1"/>
    <col min="4" max="4" width="9.140625" style="44"/>
    <col min="5" max="5" width="17.140625" style="44" customWidth="1"/>
    <col min="6" max="6" width="15.85546875" style="44" customWidth="1"/>
    <col min="7" max="7" width="14" style="44" customWidth="1"/>
    <col min="8" max="16384" width="9.140625" style="44"/>
  </cols>
  <sheetData>
    <row r="1" spans="1:11">
      <c r="C1" s="79" t="s">
        <v>391</v>
      </c>
    </row>
    <row r="2" spans="1:11">
      <c r="C2" s="80" t="s">
        <v>127</v>
      </c>
    </row>
    <row r="3" spans="1:11">
      <c r="C3" s="81" t="s">
        <v>128</v>
      </c>
    </row>
    <row r="5" spans="1:11">
      <c r="C5" s="82" t="s">
        <v>129</v>
      </c>
    </row>
    <row r="6" spans="1:11">
      <c r="C6" s="82" t="s">
        <v>130</v>
      </c>
    </row>
    <row r="7" spans="1:11">
      <c r="C7" s="82" t="s">
        <v>131</v>
      </c>
    </row>
    <row r="8" spans="1:11">
      <c r="C8" s="83"/>
    </row>
    <row r="9" spans="1:11">
      <c r="C9" s="82" t="s">
        <v>132</v>
      </c>
    </row>
    <row r="10" spans="1:11">
      <c r="C10" s="79"/>
      <c r="K10" s="79"/>
    </row>
    <row r="11" spans="1:11">
      <c r="C11" s="79" t="s">
        <v>133</v>
      </c>
      <c r="K11" s="80"/>
    </row>
    <row r="12" spans="1:11">
      <c r="K12" s="81"/>
    </row>
    <row r="13" spans="1:11">
      <c r="A13" s="85" t="s">
        <v>123</v>
      </c>
      <c r="B13" s="85"/>
      <c r="C13" s="85"/>
      <c r="K13" s="78"/>
    </row>
    <row r="14" spans="1:11">
      <c r="A14" s="86"/>
      <c r="B14" s="85"/>
      <c r="C14" s="85"/>
      <c r="K14" s="78"/>
    </row>
    <row r="15" spans="1:11">
      <c r="A15" s="56" t="s">
        <v>38</v>
      </c>
      <c r="B15" s="74"/>
      <c r="C15" s="57"/>
      <c r="K15" s="82"/>
    </row>
    <row r="16" spans="1:11" ht="47.25">
      <c r="A16" s="58" t="s">
        <v>39</v>
      </c>
      <c r="B16" s="74" t="s">
        <v>40</v>
      </c>
      <c r="C16" s="59" t="s">
        <v>74</v>
      </c>
      <c r="K16" s="82"/>
    </row>
    <row r="17" spans="1:11">
      <c r="A17" s="60">
        <v>1</v>
      </c>
      <c r="B17" s="74">
        <v>2</v>
      </c>
      <c r="C17" s="59">
        <v>3</v>
      </c>
      <c r="K17" s="82"/>
    </row>
    <row r="18" spans="1:11">
      <c r="A18" s="47" t="s">
        <v>41</v>
      </c>
      <c r="B18" s="72">
        <v>1319.7550000000001</v>
      </c>
      <c r="C18" s="72">
        <f>4399499/1000</f>
        <v>4399.4989999999998</v>
      </c>
      <c r="E18" s="45"/>
      <c r="F18" s="45"/>
      <c r="K18" s="82"/>
    </row>
    <row r="19" spans="1:11">
      <c r="A19" s="47" t="s">
        <v>42</v>
      </c>
      <c r="B19" s="72">
        <v>-10.625999999999999</v>
      </c>
      <c r="C19" s="72">
        <f>(-382202)/1000</f>
        <v>-382.202</v>
      </c>
      <c r="E19" s="45"/>
      <c r="F19" s="45"/>
      <c r="K19" s="83"/>
    </row>
    <row r="20" spans="1:11">
      <c r="A20" s="47" t="s">
        <v>43</v>
      </c>
      <c r="B20" s="72"/>
      <c r="C20" s="72"/>
      <c r="E20" s="45"/>
      <c r="F20" s="45"/>
      <c r="K20" s="82"/>
    </row>
    <row r="21" spans="1:11">
      <c r="A21" s="52" t="s">
        <v>44</v>
      </c>
      <c r="B21" s="72"/>
      <c r="C21" s="72"/>
      <c r="E21" s="45"/>
      <c r="F21" s="45"/>
      <c r="K21" s="79"/>
    </row>
    <row r="22" spans="1:11">
      <c r="A22" s="52" t="s">
        <v>45</v>
      </c>
      <c r="B22" s="72"/>
      <c r="C22" s="72"/>
      <c r="E22" s="46"/>
      <c r="F22" s="45"/>
      <c r="K22" s="79"/>
    </row>
    <row r="23" spans="1:11" s="48" customFormat="1">
      <c r="A23" s="47" t="s">
        <v>46</v>
      </c>
      <c r="B23" s="72">
        <f>164536/1000</f>
        <v>164.536</v>
      </c>
      <c r="C23" s="72">
        <v>334.14944559999998</v>
      </c>
      <c r="E23" s="46"/>
      <c r="F23" s="46"/>
      <c r="G23" s="46"/>
    </row>
    <row r="24" spans="1:11" s="48" customFormat="1">
      <c r="A24" s="47" t="s">
        <v>47</v>
      </c>
      <c r="B24" s="72">
        <v>1566.8720000000001</v>
      </c>
      <c r="C24" s="72">
        <f>1483086/1000</f>
        <v>1483.086</v>
      </c>
      <c r="E24" s="46"/>
      <c r="F24" s="46"/>
      <c r="G24" s="46"/>
    </row>
    <row r="25" spans="1:11" s="48" customFormat="1">
      <c r="A25" s="47" t="s">
        <v>48</v>
      </c>
      <c r="B25" s="72">
        <v>939.98699999999997</v>
      </c>
      <c r="C25" s="72">
        <f>(14863+846094)/1000</f>
        <v>860.95699999999999</v>
      </c>
      <c r="E25" s="46"/>
      <c r="F25" s="46"/>
      <c r="G25" s="46"/>
    </row>
    <row r="26" spans="1:11" s="48" customFormat="1">
      <c r="A26" s="47" t="s">
        <v>49</v>
      </c>
      <c r="B26" s="72">
        <v>77.134</v>
      </c>
      <c r="C26" s="72">
        <f>72013/1000</f>
        <v>72.013000000000005</v>
      </c>
      <c r="E26" s="46"/>
      <c r="F26" s="46"/>
      <c r="G26" s="46"/>
    </row>
    <row r="27" spans="1:11" s="48" customFormat="1">
      <c r="A27" s="47" t="s">
        <v>50</v>
      </c>
      <c r="B27" s="72">
        <v>2123.2530000000002</v>
      </c>
      <c r="C27" s="72">
        <f>2135879/1000</f>
        <v>2135.8789999999999</v>
      </c>
      <c r="E27" s="49"/>
      <c r="F27" s="49"/>
    </row>
    <row r="28" spans="1:11" s="48" customFormat="1">
      <c r="A28" s="52" t="s">
        <v>51</v>
      </c>
      <c r="B28" s="73">
        <v>4319.7749999999996</v>
      </c>
      <c r="C28" s="73">
        <f>4434021/1000</f>
        <v>4434.0209999999997</v>
      </c>
      <c r="E28" s="49"/>
      <c r="F28" s="49"/>
    </row>
    <row r="29" spans="1:11" s="48" customFormat="1">
      <c r="A29" s="52" t="s">
        <v>52</v>
      </c>
      <c r="B29" s="73">
        <v>2702</v>
      </c>
      <c r="C29" s="73">
        <v>2502</v>
      </c>
      <c r="E29" s="49"/>
      <c r="F29" s="49"/>
    </row>
    <row r="30" spans="1:11" s="48" customFormat="1">
      <c r="A30" s="52" t="s">
        <v>53</v>
      </c>
      <c r="B30" s="72">
        <v>0</v>
      </c>
      <c r="C30" s="72">
        <v>0</v>
      </c>
      <c r="E30" s="49"/>
      <c r="F30" s="49"/>
    </row>
    <row r="31" spans="1:11" s="48" customFormat="1">
      <c r="A31" s="52" t="s">
        <v>54</v>
      </c>
      <c r="B31" s="72">
        <v>0</v>
      </c>
      <c r="C31" s="72">
        <v>0</v>
      </c>
      <c r="E31" s="49"/>
      <c r="F31" s="49"/>
    </row>
    <row r="32" spans="1:11" s="48" customFormat="1">
      <c r="A32" s="52" t="s">
        <v>124</v>
      </c>
      <c r="B32" s="72">
        <f>B28-B29-B30-B31</f>
        <v>1617.7749999999996</v>
      </c>
      <c r="C32" s="72">
        <f>C28-C29-C30-C31</f>
        <v>1932.0209999999997</v>
      </c>
      <c r="E32" s="49"/>
      <c r="F32" s="49"/>
    </row>
    <row r="33" spans="1:6" s="48" customFormat="1">
      <c r="A33" s="47" t="s">
        <v>55</v>
      </c>
      <c r="B33" s="72">
        <v>3501.991</v>
      </c>
      <c r="C33" s="72">
        <f>3123631/1000</f>
        <v>3123.6309999999999</v>
      </c>
      <c r="E33" s="49"/>
      <c r="F33" s="49"/>
    </row>
    <row r="34" spans="1:6" s="48" customFormat="1">
      <c r="A34" s="52" t="s">
        <v>56</v>
      </c>
      <c r="B34" s="72">
        <v>19.908000000000001</v>
      </c>
      <c r="C34" s="72">
        <f>15102/1000</f>
        <v>15.102</v>
      </c>
      <c r="E34" s="49"/>
      <c r="F34" s="49"/>
    </row>
    <row r="35" spans="1:6" s="48" customFormat="1">
      <c r="A35" s="52" t="s">
        <v>57</v>
      </c>
      <c r="B35" s="72">
        <v>3413.36</v>
      </c>
      <c r="C35" s="72">
        <f>3053342/1000</f>
        <v>3053.3420000000001</v>
      </c>
      <c r="E35" s="49"/>
      <c r="F35" s="49"/>
    </row>
    <row r="36" spans="1:6" s="48" customFormat="1">
      <c r="A36" s="61" t="s">
        <v>58</v>
      </c>
      <c r="B36" s="76">
        <v>682.26900000000001</v>
      </c>
      <c r="C36" s="72">
        <f>764334/1000</f>
        <v>764.33399999999995</v>
      </c>
      <c r="E36" s="49"/>
      <c r="F36" s="49"/>
    </row>
    <row r="37" spans="1:6" s="48" customFormat="1">
      <c r="A37" s="61" t="s">
        <v>59</v>
      </c>
      <c r="B37" s="72">
        <v>19.163</v>
      </c>
      <c r="C37" s="72">
        <f>23680/1000</f>
        <v>23.68</v>
      </c>
      <c r="E37" s="49"/>
      <c r="F37" s="49"/>
    </row>
    <row r="38" spans="1:6" s="48" customFormat="1">
      <c r="A38" s="61" t="s">
        <v>60</v>
      </c>
      <c r="B38" s="72">
        <v>11.439</v>
      </c>
      <c r="C38" s="72">
        <f>8352/1000</f>
        <v>8.3520000000000003</v>
      </c>
      <c r="E38" s="49"/>
      <c r="F38" s="49"/>
    </row>
    <row r="39" spans="1:6" s="48" customFormat="1">
      <c r="A39" s="47" t="s">
        <v>61</v>
      </c>
      <c r="B39" s="75">
        <v>68.614999999999995</v>
      </c>
      <c r="C39" s="73">
        <f>373320.98/1000</f>
        <v>373.32097999999996</v>
      </c>
      <c r="E39" s="49"/>
      <c r="F39" s="49"/>
    </row>
    <row r="40" spans="1:6" s="48" customFormat="1">
      <c r="A40" s="169" t="s">
        <v>62</v>
      </c>
      <c r="B40" s="169"/>
      <c r="C40" s="169"/>
    </row>
    <row r="41" spans="1:6" s="48" customFormat="1" ht="31.5">
      <c r="A41" s="47" t="s">
        <v>63</v>
      </c>
      <c r="B41" s="170">
        <v>2053.7199999999998</v>
      </c>
      <c r="C41" s="171"/>
    </row>
    <row r="42" spans="1:6" s="48" customFormat="1">
      <c r="A42" s="47" t="s">
        <v>64</v>
      </c>
      <c r="B42" s="170">
        <v>762.22</v>
      </c>
      <c r="C42" s="171"/>
    </row>
    <row r="43" spans="1:6" s="48" customFormat="1">
      <c r="A43" s="47" t="s">
        <v>65</v>
      </c>
      <c r="B43" s="170"/>
      <c r="C43" s="171"/>
    </row>
    <row r="44" spans="1:6" s="48" customFormat="1">
      <c r="A44" s="47" t="s">
        <v>66</v>
      </c>
      <c r="B44" s="170"/>
      <c r="C44" s="171"/>
    </row>
    <row r="45" spans="1:6" s="48" customFormat="1">
      <c r="A45" s="169" t="s">
        <v>67</v>
      </c>
      <c r="B45" s="169"/>
      <c r="C45" s="169"/>
    </row>
    <row r="46" spans="1:6" s="48" customFormat="1">
      <c r="A46" s="54" t="s">
        <v>68</v>
      </c>
      <c r="B46" s="169"/>
      <c r="C46" s="169"/>
    </row>
    <row r="47" spans="1:6" s="48" customFormat="1">
      <c r="A47" s="54" t="s">
        <v>125</v>
      </c>
      <c r="B47" s="169">
        <v>200</v>
      </c>
      <c r="C47" s="169"/>
    </row>
    <row r="48" spans="1:6" s="48" customFormat="1">
      <c r="A48" s="54" t="s">
        <v>126</v>
      </c>
      <c r="B48" s="169">
        <v>400</v>
      </c>
      <c r="C48" s="169"/>
    </row>
    <row r="49" spans="1:3">
      <c r="A49" s="55" t="s">
        <v>69</v>
      </c>
      <c r="B49" s="170"/>
      <c r="C49" s="171"/>
    </row>
    <row r="50" spans="1:3">
      <c r="A50" s="84"/>
      <c r="B50" s="84"/>
      <c r="C50" s="50"/>
    </row>
    <row r="51" spans="1:3" ht="33" customHeight="1">
      <c r="A51" s="172" t="s">
        <v>70</v>
      </c>
      <c r="B51" s="172"/>
      <c r="C51" s="172"/>
    </row>
  </sheetData>
  <mergeCells count="11">
    <mergeCell ref="A40:C40"/>
    <mergeCell ref="B41:C41"/>
    <mergeCell ref="B42:C42"/>
    <mergeCell ref="B43:C43"/>
    <mergeCell ref="A51:C51"/>
    <mergeCell ref="B44:C44"/>
    <mergeCell ref="A45:C45"/>
    <mergeCell ref="B46:C46"/>
    <mergeCell ref="B47:C47"/>
    <mergeCell ref="B48:C48"/>
    <mergeCell ref="B49:C49"/>
  </mergeCells>
  <pageMargins left="0.7" right="0.7" top="0.75" bottom="0.75" header="0.3" footer="0.3"/>
  <pageSetup paperSize="9" scale="77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workbookViewId="0">
      <selection activeCell="A45" sqref="A45:C45"/>
    </sheetView>
  </sheetViews>
  <sheetFormatPr defaultRowHeight="15.75"/>
  <cols>
    <col min="1" max="1" width="61.85546875" style="44" bestFit="1" customWidth="1"/>
    <col min="2" max="2" width="28.7109375" style="44" customWidth="1"/>
    <col min="3" max="3" width="24.7109375" style="44" customWidth="1"/>
    <col min="4" max="4" width="9.140625" style="44"/>
    <col min="5" max="5" width="17.140625" style="44" customWidth="1"/>
    <col min="6" max="6" width="15.85546875" style="44" customWidth="1"/>
    <col min="7" max="7" width="14" style="44" customWidth="1"/>
    <col min="8" max="16384" width="9.140625" style="44"/>
  </cols>
  <sheetData>
    <row r="1" spans="1:7">
      <c r="C1" s="79" t="s">
        <v>391</v>
      </c>
    </row>
    <row r="2" spans="1:7">
      <c r="C2" s="80" t="s">
        <v>127</v>
      </c>
    </row>
    <row r="3" spans="1:7">
      <c r="C3" s="81" t="s">
        <v>128</v>
      </c>
    </row>
    <row r="5" spans="1:7">
      <c r="C5" s="82" t="s">
        <v>129</v>
      </c>
    </row>
    <row r="6" spans="1:7">
      <c r="C6" s="82" t="s">
        <v>130</v>
      </c>
    </row>
    <row r="7" spans="1:7">
      <c r="C7" s="82" t="s">
        <v>131</v>
      </c>
    </row>
    <row r="8" spans="1:7">
      <c r="C8" s="82"/>
    </row>
    <row r="9" spans="1:7">
      <c r="C9" s="82" t="s">
        <v>132</v>
      </c>
    </row>
    <row r="10" spans="1:7">
      <c r="C10" s="79"/>
    </row>
    <row r="11" spans="1:7">
      <c r="C11" s="79" t="s">
        <v>133</v>
      </c>
    </row>
    <row r="12" spans="1:7">
      <c r="G12" s="82"/>
    </row>
    <row r="13" spans="1:7">
      <c r="G13" s="82"/>
    </row>
    <row r="14" spans="1:7">
      <c r="A14" s="174" t="s">
        <v>392</v>
      </c>
      <c r="B14" s="174"/>
      <c r="C14" s="174"/>
      <c r="G14" s="83"/>
    </row>
    <row r="15" spans="1:7">
      <c r="A15" s="125" t="s">
        <v>38</v>
      </c>
      <c r="B15" s="126"/>
      <c r="C15" s="127"/>
    </row>
    <row r="16" spans="1:7" ht="47.25">
      <c r="A16" s="128" t="s">
        <v>39</v>
      </c>
      <c r="B16" s="126" t="s">
        <v>40</v>
      </c>
      <c r="C16" s="129" t="s">
        <v>74</v>
      </c>
    </row>
    <row r="17" spans="1:7">
      <c r="A17" s="128">
        <v>1</v>
      </c>
      <c r="B17" s="126">
        <v>2</v>
      </c>
      <c r="C17" s="129">
        <v>3</v>
      </c>
    </row>
    <row r="18" spans="1:7">
      <c r="A18" s="130" t="s">
        <v>41</v>
      </c>
      <c r="B18" s="131">
        <v>1092.172</v>
      </c>
      <c r="C18" s="131">
        <f>4399499/1000</f>
        <v>4399.4989999999998</v>
      </c>
      <c r="E18" s="45"/>
      <c r="F18" s="45"/>
    </row>
    <row r="19" spans="1:7">
      <c r="A19" s="130" t="s">
        <v>42</v>
      </c>
      <c r="B19" s="131">
        <v>3.7069999999999999</v>
      </c>
      <c r="C19" s="131">
        <f>(-382202)/1000</f>
        <v>-382.202</v>
      </c>
      <c r="E19" s="45"/>
      <c r="F19" s="45"/>
    </row>
    <row r="20" spans="1:7">
      <c r="A20" s="130" t="s">
        <v>43</v>
      </c>
      <c r="B20" s="131"/>
      <c r="C20" s="131"/>
      <c r="E20" s="45"/>
      <c r="F20" s="45"/>
    </row>
    <row r="21" spans="1:7">
      <c r="A21" s="132" t="s">
        <v>44</v>
      </c>
      <c r="B21" s="131"/>
      <c r="C21" s="131"/>
      <c r="E21" s="45"/>
      <c r="F21" s="45"/>
    </row>
    <row r="22" spans="1:7">
      <c r="A22" s="132" t="s">
        <v>45</v>
      </c>
      <c r="B22" s="131"/>
      <c r="C22" s="131"/>
      <c r="E22" s="46"/>
      <c r="F22" s="45"/>
    </row>
    <row r="23" spans="1:7" s="48" customFormat="1">
      <c r="A23" s="130" t="s">
        <v>46</v>
      </c>
      <c r="B23" s="131">
        <v>290.77699999999999</v>
      </c>
      <c r="C23" s="131">
        <v>334.14944559999998</v>
      </c>
      <c r="E23" s="46"/>
      <c r="F23" s="46"/>
      <c r="G23" s="46"/>
    </row>
    <row r="24" spans="1:7" s="48" customFormat="1">
      <c r="A24" s="130" t="s">
        <v>47</v>
      </c>
      <c r="B24" s="131">
        <v>1376.3340000000001</v>
      </c>
      <c r="C24" s="131">
        <f>1483086/1000</f>
        <v>1483.086</v>
      </c>
      <c r="E24" s="46"/>
      <c r="F24" s="46"/>
      <c r="G24" s="46"/>
    </row>
    <row r="25" spans="1:7" s="48" customFormat="1">
      <c r="A25" s="130" t="s">
        <v>48</v>
      </c>
      <c r="B25" s="131">
        <v>712.697</v>
      </c>
      <c r="C25" s="131">
        <f>(14863+846094)/1000</f>
        <v>860.95699999999999</v>
      </c>
      <c r="E25" s="46"/>
      <c r="F25" s="46"/>
      <c r="G25" s="46"/>
    </row>
    <row r="26" spans="1:7" s="48" customFormat="1">
      <c r="A26" s="130" t="s">
        <v>49</v>
      </c>
      <c r="B26" s="131">
        <v>97.54</v>
      </c>
      <c r="C26" s="131">
        <f>72013/1000</f>
        <v>72.013000000000005</v>
      </c>
      <c r="E26" s="46"/>
      <c r="F26" s="46"/>
      <c r="G26" s="46"/>
    </row>
    <row r="27" spans="1:7" s="48" customFormat="1">
      <c r="A27" s="130" t="s">
        <v>50</v>
      </c>
      <c r="B27" s="131">
        <v>3073.3620000000001</v>
      </c>
      <c r="C27" s="131">
        <f>2135879/1000</f>
        <v>2135.8789999999999</v>
      </c>
      <c r="E27" s="49"/>
      <c r="F27" s="49"/>
    </row>
    <row r="28" spans="1:7" s="48" customFormat="1">
      <c r="A28" s="132" t="s">
        <v>51</v>
      </c>
      <c r="B28" s="133">
        <v>4427.9390000000003</v>
      </c>
      <c r="C28" s="133">
        <f>4434021/1000</f>
        <v>4434.0209999999997</v>
      </c>
      <c r="E28" s="49"/>
      <c r="F28" s="49"/>
    </row>
    <row r="29" spans="1:7" s="48" customFormat="1">
      <c r="A29" s="132" t="s">
        <v>52</v>
      </c>
      <c r="B29" s="133">
        <v>2702</v>
      </c>
      <c r="C29" s="133">
        <v>2502</v>
      </c>
      <c r="E29" s="49"/>
      <c r="F29" s="49"/>
    </row>
    <row r="30" spans="1:7" s="48" customFormat="1">
      <c r="A30" s="132" t="s">
        <v>53</v>
      </c>
      <c r="B30" s="131">
        <v>0</v>
      </c>
      <c r="C30" s="131">
        <v>0</v>
      </c>
      <c r="E30" s="49"/>
      <c r="F30" s="49"/>
    </row>
    <row r="31" spans="1:7" s="48" customFormat="1">
      <c r="A31" s="132" t="s">
        <v>54</v>
      </c>
      <c r="B31" s="131">
        <v>0</v>
      </c>
      <c r="C31" s="131">
        <v>0</v>
      </c>
      <c r="E31" s="49"/>
      <c r="F31" s="49"/>
    </row>
    <row r="32" spans="1:7" s="48" customFormat="1">
      <c r="A32" s="132" t="s">
        <v>124</v>
      </c>
      <c r="B32" s="131">
        <f>B28-B29-B30-B31</f>
        <v>1725.9390000000003</v>
      </c>
      <c r="C32" s="131">
        <f>C28-C29-C30-C31</f>
        <v>1932.0209999999997</v>
      </c>
      <c r="E32" s="49"/>
      <c r="F32" s="49"/>
    </row>
    <row r="33" spans="1:6" s="48" customFormat="1">
      <c r="A33" s="130" t="s">
        <v>55</v>
      </c>
      <c r="B33" s="131">
        <v>3669.2220000000002</v>
      </c>
      <c r="C33" s="131">
        <f>3123631/1000</f>
        <v>3123.6309999999999</v>
      </c>
      <c r="E33" s="49"/>
      <c r="F33" s="49"/>
    </row>
    <row r="34" spans="1:6" s="48" customFormat="1">
      <c r="A34" s="132" t="s">
        <v>56</v>
      </c>
      <c r="B34" s="131">
        <v>19.922999999999998</v>
      </c>
      <c r="C34" s="131">
        <f>15102/1000</f>
        <v>15.102</v>
      </c>
      <c r="E34" s="49"/>
      <c r="F34" s="49"/>
    </row>
    <row r="35" spans="1:6" s="48" customFormat="1">
      <c r="A35" s="132" t="s">
        <v>57</v>
      </c>
      <c r="B35" s="131">
        <v>3591.3090000000002</v>
      </c>
      <c r="C35" s="131">
        <f>3053342/1000</f>
        <v>3053.3420000000001</v>
      </c>
      <c r="E35" s="49"/>
      <c r="F35" s="49"/>
    </row>
    <row r="36" spans="1:6" s="48" customFormat="1">
      <c r="A36" s="134" t="s">
        <v>58</v>
      </c>
      <c r="B36" s="131">
        <f>969508/1000</f>
        <v>969.50800000000004</v>
      </c>
      <c r="C36" s="131">
        <f>764334/1000</f>
        <v>764.33399999999995</v>
      </c>
      <c r="E36" s="49"/>
      <c r="F36" s="49"/>
    </row>
    <row r="37" spans="1:6" s="48" customFormat="1">
      <c r="A37" s="134" t="s">
        <v>59</v>
      </c>
      <c r="B37" s="131">
        <f>28927/1000</f>
        <v>28.927</v>
      </c>
      <c r="C37" s="131">
        <f>23680/1000</f>
        <v>23.68</v>
      </c>
      <c r="E37" s="49"/>
      <c r="F37" s="49"/>
    </row>
    <row r="38" spans="1:6" s="48" customFormat="1">
      <c r="A38" s="134" t="s">
        <v>60</v>
      </c>
      <c r="B38" s="131">
        <v>15.010999999999999</v>
      </c>
      <c r="C38" s="131">
        <f>8352/1000</f>
        <v>8.3520000000000003</v>
      </c>
      <c r="E38" s="49"/>
      <c r="F38" s="49"/>
    </row>
    <row r="39" spans="1:6" s="48" customFormat="1">
      <c r="A39" s="130" t="s">
        <v>61</v>
      </c>
      <c r="B39" s="133">
        <f>175.112</f>
        <v>175.11199999999999</v>
      </c>
      <c r="C39" s="133">
        <f>373320.98/1000</f>
        <v>373.32097999999996</v>
      </c>
      <c r="E39" s="49"/>
      <c r="F39" s="49"/>
    </row>
    <row r="40" spans="1:6" s="48" customFormat="1">
      <c r="A40" s="175" t="s">
        <v>62</v>
      </c>
      <c r="B40" s="175"/>
      <c r="C40" s="175"/>
    </row>
    <row r="41" spans="1:6" s="48" customFormat="1" ht="31.5">
      <c r="A41" s="130" t="s">
        <v>63</v>
      </c>
      <c r="B41" s="176">
        <v>2053.7199999999998</v>
      </c>
      <c r="C41" s="177"/>
    </row>
    <row r="42" spans="1:6" s="48" customFormat="1">
      <c r="A42" s="130" t="s">
        <v>64</v>
      </c>
      <c r="B42" s="176">
        <v>762.22</v>
      </c>
      <c r="C42" s="177"/>
    </row>
    <row r="43" spans="1:6" s="48" customFormat="1">
      <c r="A43" s="130" t="s">
        <v>65</v>
      </c>
      <c r="B43" s="178" t="s">
        <v>393</v>
      </c>
      <c r="C43" s="179"/>
    </row>
    <row r="44" spans="1:6" s="48" customFormat="1">
      <c r="A44" s="130" t="s">
        <v>66</v>
      </c>
      <c r="B44" s="178" t="s">
        <v>393</v>
      </c>
      <c r="C44" s="179"/>
    </row>
    <row r="45" spans="1:6" s="48" customFormat="1">
      <c r="A45" s="175" t="s">
        <v>67</v>
      </c>
      <c r="B45" s="175"/>
      <c r="C45" s="175"/>
    </row>
    <row r="46" spans="1:6" s="48" customFormat="1">
      <c r="A46" s="135" t="s">
        <v>68</v>
      </c>
      <c r="B46" s="175"/>
      <c r="C46" s="175"/>
    </row>
    <row r="47" spans="1:6" s="48" customFormat="1">
      <c r="A47" s="135" t="s">
        <v>125</v>
      </c>
      <c r="B47" s="175">
        <v>200</v>
      </c>
      <c r="C47" s="175"/>
    </row>
    <row r="48" spans="1:6" s="48" customFormat="1">
      <c r="A48" s="135" t="s">
        <v>126</v>
      </c>
      <c r="B48" s="175">
        <v>400</v>
      </c>
      <c r="C48" s="175"/>
    </row>
    <row r="49" spans="1:3">
      <c r="A49" s="136" t="s">
        <v>69</v>
      </c>
      <c r="B49" s="176"/>
      <c r="C49" s="177"/>
    </row>
    <row r="50" spans="1:3">
      <c r="A50" s="137"/>
      <c r="B50" s="137"/>
      <c r="C50" s="50"/>
    </row>
    <row r="51" spans="1:3">
      <c r="A51" s="173" t="s">
        <v>70</v>
      </c>
      <c r="B51" s="173"/>
      <c r="C51" s="173"/>
    </row>
  </sheetData>
  <mergeCells count="12">
    <mergeCell ref="A51:C51"/>
    <mergeCell ref="A14:C14"/>
    <mergeCell ref="A40:C40"/>
    <mergeCell ref="B41:C41"/>
    <mergeCell ref="B42:C42"/>
    <mergeCell ref="B43:C43"/>
    <mergeCell ref="B44:C44"/>
    <mergeCell ref="A45:C45"/>
    <mergeCell ref="B46:C46"/>
    <mergeCell ref="B47:C47"/>
    <mergeCell ref="B48:C48"/>
    <mergeCell ref="B49:C49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8</vt:lpstr>
      <vt:lpstr>план по объектам</vt:lpstr>
      <vt:lpstr>Лист1</vt:lpstr>
      <vt:lpstr>Лист2</vt:lpstr>
      <vt:lpstr>1 кв 12 прил</vt:lpstr>
      <vt:lpstr>прил 12</vt:lpstr>
      <vt:lpstr>'Приложение 8'!Область_печати</vt:lpstr>
    </vt:vector>
  </TitlesOfParts>
  <Company>NNE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Joudina_EM</dc:creator>
  <cp:lastModifiedBy>Копач Жанна Леонидовна</cp:lastModifiedBy>
  <cp:lastPrinted>2016-08-06T11:31:00Z</cp:lastPrinted>
  <dcterms:created xsi:type="dcterms:W3CDTF">2010-11-12T11:28:12Z</dcterms:created>
  <dcterms:modified xsi:type="dcterms:W3CDTF">2016-08-08T12:18:06Z</dcterms:modified>
</cp:coreProperties>
</file>