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СВМ\"/>
    </mc:Choice>
  </mc:AlternateContent>
  <bookViews>
    <workbookView xWindow="0" yWindow="0" windowWidth="28800" windowHeight="11535" tabRatio="761" firstSheet="8"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местоположение'!$23:$23</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местоположение'!$A$3:$C$51</definedName>
    <definedName name="_xlnm.Print_Area" localSheetId="1">'2. паспорт  ТП'!$A$3:$S$24</definedName>
    <definedName name="_xlnm.Print_Area" localSheetId="2">'3.1. паспорт Техсостояние ПС'!$A$3:$T$52</definedName>
    <definedName name="_xlnm.Print_Area" localSheetId="3">'3.2 паспорт Техсостояние ЛЭП'!$A$3:$AA$31</definedName>
    <definedName name="_xlnm.Print_Area" localSheetId="4">'3.3 паспорт описание'!$A$3:$C$32</definedName>
    <definedName name="_xlnm.Print_Area" localSheetId="5">'3.4. Паспорт надежность'!$A$3:$Z$35</definedName>
    <definedName name="_xlnm.Print_Area" localSheetId="6">'4. паспортбюджет'!$A$3:$O$24</definedName>
    <definedName name="_xlnm.Print_Area" localSheetId="7">'5. анализ эконом эфф'!$A$3:$AT$93</definedName>
    <definedName name="_xlnm.Print_Area" localSheetId="8">'6.1. Паспорт сетевой график'!$A$3:$J$58</definedName>
    <definedName name="_xlnm.Print_Area" localSheetId="9">'6.2. Паспорт фин осв ввод'!$A$3:$AG$66</definedName>
    <definedName name="_xlnm.Print_Area" localSheetId="10">'7. Паспорт отчет о закупке'!$A$3:$AV$28</definedName>
    <definedName name="_xlnm.Print_Area" localSheetId="11">'8. Общие сведения'!$A$1:$B$226</definedName>
    <definedName name="Определен_источник">#REF!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F24" i="15" l="1"/>
  <c r="B172" i="25" l="1"/>
  <c r="B168" i="25"/>
  <c r="B164" i="25"/>
  <c r="B160" i="25"/>
  <c r="B156" i="25"/>
  <c r="B147" i="25"/>
  <c r="B143" i="25"/>
  <c r="B139" i="25"/>
  <c r="B135" i="25"/>
  <c r="B131" i="25"/>
  <c r="B127" i="25"/>
  <c r="B123" i="25"/>
  <c r="B119" i="25"/>
  <c r="B115" i="25"/>
  <c r="B111" i="25"/>
  <c r="B107" i="25"/>
  <c r="B103" i="25"/>
  <c r="B99" i="25"/>
  <c r="B95" i="25"/>
  <c r="B91" i="25"/>
  <c r="B87" i="25"/>
  <c r="B83" i="25"/>
  <c r="B79" i="25"/>
  <c r="B75" i="25"/>
  <c r="B71" i="25"/>
  <c r="B67" i="25"/>
  <c r="B63" i="25"/>
  <c r="B59" i="25"/>
  <c r="B55" i="25"/>
  <c r="B34" i="25"/>
  <c r="B22" i="25"/>
  <c r="B21" i="25"/>
  <c r="A15" i="25"/>
  <c r="A12" i="25"/>
  <c r="A9" i="25"/>
  <c r="B203" i="25"/>
  <c r="B202" i="25" s="1"/>
  <c r="B201" i="25"/>
  <c r="B200" i="25" s="1"/>
  <c r="B192" i="25"/>
  <c r="B188" i="25"/>
  <c r="B184" i="25"/>
  <c r="B180" i="25"/>
  <c r="B176" i="25"/>
  <c r="B154" i="25"/>
  <c r="B151" i="25"/>
  <c r="B53" i="25"/>
  <c r="B50" i="25"/>
  <c r="B46" i="25"/>
  <c r="B42" i="25"/>
  <c r="B38" i="25"/>
  <c r="B32" i="25"/>
  <c r="A5" i="25"/>
  <c r="B30" i="25" l="1"/>
  <c r="B1" i="7" l="1"/>
  <c r="B1" i="12" l="1"/>
  <c r="B1" i="13" s="1"/>
  <c r="B1" i="14" s="1"/>
  <c r="B1" i="6" s="1"/>
  <c r="A16" i="12"/>
  <c r="A17" i="13" s="1"/>
  <c r="E17" i="14" s="1"/>
  <c r="A17" i="6" s="1"/>
  <c r="A16" i="17" s="1"/>
  <c r="A17" i="10" s="1"/>
  <c r="A17" i="23" s="1"/>
  <c r="A17" i="24" s="1"/>
  <c r="A16" i="15" s="1"/>
  <c r="A17" i="5" s="1"/>
  <c r="B1" i="17" l="1"/>
  <c r="B1" i="10" s="1"/>
  <c r="B1" i="23" l="1"/>
  <c r="B1" i="24" s="1"/>
  <c r="B1" i="15" s="1"/>
  <c r="B1" i="5" l="1"/>
  <c r="A13" i="12" l="1"/>
  <c r="A14" i="13" s="1"/>
  <c r="A10" i="12"/>
  <c r="A11" i="13" s="1"/>
  <c r="E11" i="14" s="1"/>
  <c r="A11" i="6" s="1"/>
  <c r="A10" i="17" s="1"/>
  <c r="A11" i="10" s="1"/>
  <c r="A11" i="23" s="1"/>
  <c r="A11" i="24" s="1"/>
  <c r="A10" i="15" s="1"/>
  <c r="A11" i="5" s="1"/>
  <c r="A6" i="12"/>
  <c r="A7" i="13" s="1"/>
  <c r="A7" i="14" s="1"/>
  <c r="A7" i="6" s="1"/>
  <c r="A6" i="17" s="1"/>
  <c r="A7" i="10" s="1"/>
  <c r="A7" i="23" s="1"/>
  <c r="A7" i="24" s="1"/>
  <c r="A6" i="15" s="1"/>
  <c r="A7" i="5" s="1"/>
  <c r="B8" i="5" l="1"/>
  <c r="A61" i="23" l="1"/>
  <c r="E14" i="14" l="1"/>
  <c r="A14" i="6" s="1"/>
  <c r="A13" i="17" s="1"/>
  <c r="A14" i="10" s="1"/>
  <c r="A14" i="23" s="1"/>
  <c r="A14" i="24" s="1"/>
  <c r="A13" i="15" s="1"/>
  <c r="A14" i="5" s="1"/>
  <c r="F27" i="5" l="1"/>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alcChain>
</file>

<file path=xl/sharedStrings.xml><?xml version="1.0" encoding="utf-8"?>
<sst xmlns="http://schemas.openxmlformats.org/spreadsheetml/2006/main" count="2358" uniqueCount="613">
  <si>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</si>
  <si>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</si>
  <si>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</si>
  <si>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</si>
  <si>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</si>
  <si>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</si>
  <si>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</si>
  <si>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</si>
  <si>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</si>
  <si>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</si>
  <si>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</si>
  <si>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</si>
  <si>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</si>
  <si>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</si>
  <si>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</si>
  <si>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</si>
  <si>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</si>
  <si>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</si>
  <si>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</si>
  <si>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</si>
  <si>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</si>
  <si>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</si>
  <si>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</si>
  <si>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</si>
  <si>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</si>
  <si>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</si>
  <si>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</si>
  <si>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</si>
  <si>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</si>
  <si>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</si>
  <si>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</si>
  <si>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</si>
  <si>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</si>
  <si>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</si>
  <si>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</si>
  <si>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</si>
  <si>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</si>
  <si>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</si>
  <si>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</si>
  <si>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</si>
  <si>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</si>
  <si>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</si>
  <si>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</si>
  <si>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</si>
  <si>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</si>
  <si>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</si>
  <si>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</si>
  <si>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</si>
  <si>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</si>
  <si>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</si>
  <si>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</si>
  <si>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</si>
  <si>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</si>
  <si>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</si>
  <si>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</si>
  <si>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</si>
  <si>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</si>
  <si>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</si>
  <si>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</si>
  <si>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</si>
  <si>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</si>
  <si>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</si>
  <si>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</si>
  <si>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</si>
  <si>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</si>
  <si>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</si>
  <si>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</si>
  <si>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</si>
  <si>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</si>
  <si>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</si>
  <si>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</si>
  <si>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</si>
  <si>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</si>
  <si>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</si>
  <si>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</si>
  <si>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</si>
  <si>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</si>
  <si>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</si>
  <si>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</si>
  <si>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</si>
  <si>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</si>
  <si>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</si>
  <si>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</si>
  <si>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</si>
  <si>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</si>
  <si>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</si>
  <si>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</si>
  <si>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</si>
  <si>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</si>
  <si>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</si>
  <si>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</si>
  <si>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</si>
  <si>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</si>
  <si>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</si>
  <si>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</si>
  <si>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</si>
  <si>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</si>
  <si>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</si>
  <si>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</si>
  <si>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</si>
  <si>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</si>
  <si>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</si>
  <si>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</si>
  <si>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</si>
  <si>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</si>
  <si>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</si>
  <si>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</si>
  <si>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</si>
  <si>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</si>
  <si>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</si>
  <si>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</si>
  <si>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</si>
  <si>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</si>
  <si>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</si>
  <si>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</si>
  <si>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</si>
  <si>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</si>
  <si>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</si>
  <si>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</si>
  <si>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</si>
  <si>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</si>
  <si>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</si>
  <si>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</si>
  <si>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</si>
  <si>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</si>
  <si>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</si>
  <si>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</si>
  <si>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</si>
  <si>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</si>
  <si>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</si>
  <si>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</si>
  <si>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</si>
  <si>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</si>
  <si>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</si>
  <si>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</si>
  <si>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</si>
  <si>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</si>
  <si>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</si>
  <si>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</si>
  <si>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</si>
  <si>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</si>
  <si>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</si>
  <si>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</si>
  <si>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</si>
  <si>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</si>
  <si>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</si>
  <si>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</si>
  <si>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</si>
  <si>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</si>
  <si>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</si>
  <si>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</si>
  <si>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</si>
  <si>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</si>
  <si>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</si>
  <si>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</si>
  <si>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</si>
  <si>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</si>
  <si>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</si>
  <si>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</si>
  <si>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</si>
  <si>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</si>
  <si>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</si>
  <si>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</si>
  <si>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</si>
  <si>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</si>
  <si>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</si>
  <si>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</si>
  <si>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</si>
  <si>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</si>
  <si>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</si>
  <si>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</si>
  <si>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</si>
  <si>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</si>
  <si>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</si>
  <si>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</si>
  <si>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</si>
  <si>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</si>
  <si>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</si>
  <si>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</si>
  <si>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</si>
  <si>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</si>
  <si>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</si>
  <si>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</si>
  <si>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</si>
  <si>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</si>
  <si>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</si>
  <si>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</si>
  <si>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</si>
  <si>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</si>
  <si>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</si>
  <si>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</si>
  <si>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</si>
  <si>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</si>
  <si>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</si>
  <si>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</si>
  <si>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</si>
  <si>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</si>
  <si>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</si>
  <si>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</si>
  <si>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</si>
  <si>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</si>
  <si>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</si>
  <si>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</si>
  <si>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</si>
  <si>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</si>
  <si>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</si>
  <si>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</si>
  <si>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</si>
  <si>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</si>
  <si>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</si>
  <si>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</si>
  <si>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</si>
  <si>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</si>
  <si>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</si>
  <si>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</si>
  <si>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</si>
  <si>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</si>
  <si>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</si>
  <si>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</si>
  <si>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</si>
  <si>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</si>
  <si>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</si>
  <si>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</si>
  <si>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</si>
  <si>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</si>
  <si>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</si>
  <si>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</si>
  <si>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</si>
  <si>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</si>
  <si>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</si>
  <si>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</si>
  <si>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</si>
  <si>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</si>
  <si>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</si>
  <si>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</si>
  <si>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</si>
  <si>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</si>
  <si>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</si>
  <si>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</si>
  <si>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</si>
  <si>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</si>
  <si>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</si>
  <si>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</si>
  <si>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</si>
  <si>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</si>
  <si>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</si>
  <si>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</si>
  <si>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</si>
  <si>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</si>
  <si>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</si>
  <si>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</si>
  <si>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</si>
  <si>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</si>
  <si>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</si>
  <si>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</si>
  <si>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</si>
  <si>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</si>
  <si>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</si>
  <si>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</si>
  <si>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</si>
  <si>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</si>
  <si>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</si>
  <si>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</si>
  <si>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</si>
  <si>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</si>
  <si>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</si>
  <si>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</si>
  <si>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</si>
  <si>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</si>
  <si>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</si>
  <si>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</si>
  <si>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</si>
  <si>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</si>
  <si>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</si>
  <si>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</si>
  <si>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</si>
  <si>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</si>
  <si>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</si>
  <si>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</si>
  <si>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</si>
  <si>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</si>
  <si>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</si>
  <si>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</si>
  <si>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</si>
  <si>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</si>
  <si>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</si>
  <si>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</si>
  <si>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</si>
  <si>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</si>
  <si>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</si>
  <si>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</si>
  <si>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</si>
  <si>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</si>
  <si>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</si>
  <si>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</si>
  <si>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</si>
  <si>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</si>
  <si>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</si>
  <si>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</si>
  <si>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</si>
  <si>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</si>
  <si>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</si>
  <si>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</si>
  <si>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</si>
  <si>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</si>
  <si>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</si>
  <si>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</si>
  <si>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</si>
  <si>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</si>
  <si>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</si>
  <si>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</si>
  <si>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</si>
  <si>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</si>
  <si>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</si>
  <si>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</si>
  <si>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</si>
  <si>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</si>
  <si>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</si>
  <si>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</si>
  <si>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</si>
  <si>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</si>
  <si>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</si>
  <si>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</si>
  <si>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</si>
  <si>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</si>
  <si>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</si>
  <si>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</si>
  <si>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</si>
  <si>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</si>
  <si>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</si>
  <si>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</si>
  <si>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</si>
  <si>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</si>
  <si>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</si>
  <si>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</si>
  <si>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</si>
  <si>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</si>
  <si>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</si>
  <si>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</si>
  <si>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</si>
  <si>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</si>
  <si>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</si>
  <si>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</si>
  <si>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</si>
  <si>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</si>
  <si>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</si>
  <si>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</si>
  <si>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</si>
  <si>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</si>
  <si>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</si>
  <si>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</si>
  <si>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</si>
  <si>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</si>
  <si>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</si>
  <si>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</si>
  <si>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</si>
  <si>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</si>
  <si>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</si>
  <si>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</si>
  <si>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</si>
  <si>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</si>
  <si>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</si>
  <si>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</si>
  <si>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</si>
  <si>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</si>
  <si>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</si>
  <si>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</si>
  <si>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</si>
  <si>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</si>
  <si>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</si>
  <si>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</si>
  <si>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</si>
  <si>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</si>
  <si>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</si>
  <si>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</si>
  <si>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</si>
  <si>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</si>
  <si>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</si>
  <si>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</si>
  <si>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</si>
  <si>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</si>
  <si>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</si>
  <si>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</si>
  <si>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</si>
  <si>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</si>
  <si>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</si>
  <si>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</si>
  <si>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</si>
  <si>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</si>
  <si>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</si>
  <si>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</si>
  <si>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</si>
  <si>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</si>
  <si>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</si>
  <si>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</si>
  <si>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</si>
  <si>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</si>
  <si>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</si>
  <si>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</si>
  <si>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</si>
  <si>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</si>
  <si>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</si>
  <si>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</si>
  <si>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</si>
  <si>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</si>
  <si>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</si>
  <si>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</si>
  <si>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</si>
  <si>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</si>
  <si>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</si>
  <si>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</si>
  <si>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</si>
  <si>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</si>
  <si>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</si>
  <si>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</si>
  <si>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</si>
  <si>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</si>
  <si>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</si>
  <si>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</si>
  <si>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</si>
  <si>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</si>
  <si>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</si>
  <si>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</si>
  <si>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</si>
  <si>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</si>
  <si>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</si>
  <si>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</si>
  <si>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</si>
  <si>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</si>
  <si>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</si>
  <si>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</si>
  <si>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</si>
  <si>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</si>
  <si>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</si>
  <si>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Проектирование</t>
  </si>
  <si>
    <t>Укрупненный сметный расчет</t>
  </si>
  <si>
    <t>ПИР</t>
  </si>
  <si>
    <t>Реконструкция сетей 60 кВ в западном энергорайоне Калининградской области с переводом на напряжение 110 кВ</t>
  </si>
  <si>
    <t>ID объекта:</t>
  </si>
  <si>
    <t xml:space="preserve">Год раскрытия информации: </t>
  </si>
  <si>
    <t>Инвестиционные проекты, реализация которых обуславливается схемами и программами перспективного развития электроэнергетики</t>
  </si>
  <si>
    <t>Сетевая организация</t>
  </si>
  <si>
    <t xml:space="preserve"> по состоянию на 01.01.2015</t>
  </si>
  <si>
    <t>платы за технологическое присоединение</t>
  </si>
  <si>
    <t>Целью инвестиционного проекта является повышение системной надежности работы энергосистемы Калининградской области, а также повышение операционных эффективности работы электросетевого комплекса путем вывода из эксплуатации морально и физически устаревшего оборудования с уникальным для Российской Федерации уровнем напряжения 60 кВ.</t>
  </si>
  <si>
    <t>Светловский городской округ,
Зеленоградский район</t>
  </si>
  <si>
    <t>Отсутствует</t>
  </si>
  <si>
    <t>Объект местного значения в части строительства ПС Морская (новая)</t>
  </si>
  <si>
    <t>В стадии проработки</t>
  </si>
  <si>
    <t>Ликвидация класса напряжения 60 кВ среди объектов АО "Янтарьэнерго"</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</si>
  <si>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2017-2021 гг. </t>
  </si>
  <si>
    <t>Объект не относится к объектам ЕНЭС</t>
  </si>
  <si>
    <t>ПС О-8 Янтарный - 14 МВА
ПС О-52 Светлый - 22 МВА
ПС Морская (новая) - 8 МВА</t>
  </si>
  <si>
    <t>76% в части ПС Морская (новая), остальные - объекты реконструкции</t>
  </si>
  <si>
    <t>ПС О-8 Янтарный - 8,82 МВА
ПС О-52 Светлый - 19,5 МВА
ПС Морская (новая) / ПС О-7 Приморск - 4,8 МВА</t>
  </si>
  <si>
    <t xml:space="preserve">1. Замена оборудования, выработавшего ресурс; 
2. Повышение надежности электроснабжения;
3. Подключение новых потребителей;
4. Повышение операционной эффектиновти путем вывода из эксплуатации оборудования с уникальным для РФ уровнем напряжения 60 кВ. </t>
  </si>
  <si>
    <t xml:space="preserve">1. Увеличение уровня надежности за счет замены морально и физически изношенного оборудования.
2. Вывод из эксплуатации уникального для РФ оборудования с классом напряжения 60 кВ.
</t>
  </si>
  <si>
    <t>Строительство ПС Морская с 2-мя трансформаторами 2х10 МВА и 2 трансформаторами связи 2х60 МВА.
Реконструкция ПС 110 кВ О-52 Светлый в объеме замены оборудования 3 ячеек выключателей 110 кВ , оборудования ОПУ, ЗРУ 15 кВ и 1 трансформатора с 16 МВА на 25 МВА.
Реконструкция ПС 110 кВ О-8 Янтарный в объеме замены оборудования ОРУ 60-110 кВ, ЗРУ 6, 15 кВ, ОПУ, строительство здания ОПУ-ЗРУ, замена 2 трансформаторов с 10 на 16 МВА. 
Вывод из эксплуатации ПС 60 кВ О-7 Приморск.</t>
  </si>
  <si>
    <t>Необходимость реконструкции сетей 60 кВ с переводом на стандартный для Российской Федерации класс напряжения 110 кВ обусловлена растущей нагрузкой и экономической нецелесообразности замены морально и физически изношенного оборудования 60 кВ подстанций на новое с аналогичным классом напряжения.</t>
  </si>
  <si>
    <t>1. Строительство ПС Морская (новая).
2. Реконструкция ПС 110 кВ О-52 Светлый (параллельно со строительством ПС Морская (новая)).
3. Реконструкция ПС 110 кВ О-8 Янтарный (параллельно со строительством ПС Морская (новая)).
4. Вывод из эксплуации ПС 60 кВ О-7 Приморск и перезавдка ЛЭП с существующей ПС на ПС Морская (новая).</t>
  </si>
  <si>
    <t>УР</t>
  </si>
  <si>
    <t>ООК</t>
  </si>
  <si>
    <t>b2b-mrsk.ru</t>
  </si>
  <si>
    <t>Идет прием заявок</t>
  </si>
  <si>
    <t>Разработка проектной и рабочей документации  «Реконструкция сетей 60 кВ в западном энергорайоне Калининградской области с переводом на напряжение 110 кВ».</t>
  </si>
  <si>
    <t xml:space="preserve"> 49625 </t>
  </si>
  <si>
    <t>15.06.2016</t>
  </si>
  <si>
    <t>06.07.2016</t>
  </si>
  <si>
    <t>08.08.2016</t>
  </si>
  <si>
    <t>Отсутствует необходимость изменения категории</t>
  </si>
  <si>
    <t>Есть решение по резервированию земли для ПС Морская (новая) (договор аренды ЗУ №120 от 18.10.2013).  По остальным объектам решений не требуется.</t>
  </si>
  <si>
    <t>Договор аренды ЗУ №120 от 18.10.2013 в части строительства ПС Морская (новая).</t>
  </si>
  <si>
    <t xml:space="preserve">NPV в конце нормативного срока службы оборудования, руб. </t>
  </si>
  <si>
    <t>Не окупается</t>
  </si>
  <si>
    <t>нет</t>
  </si>
  <si>
    <t>F_4492</t>
  </si>
  <si>
    <t>ПС 110 кВ О-52 Светлый (выключатели 110 кВ , оборудование ОПУ, ЗРУ 15 кВ, трансформаторы)</t>
  </si>
  <si>
    <t>ПС 110 кВ О-8 Янтарный (оборудование ОРУ 60-110 кВ, ЗРУ 6, 15 кВ, ОПУ, трансформаторы)</t>
  </si>
  <si>
    <t>ПС 60 кВ О-7 Приморск</t>
  </si>
  <si>
    <t>Западные ЭС, № 392 от 30.11.2014</t>
  </si>
  <si>
    <t>4.11. - межфазное перекрытие 1с. ТН 15 кВ приведшее к возникновению эл/дуги;    3.4.7 - не соблюдение требований эксплуатационных характеристик эл/оборудования ЗРУ-15 кВ предъявляемых к помещениям (значительное увеличение влажности и образование конденсата при понижении температуры наружного воздуха до нулевых температур).</t>
  </si>
  <si>
    <t xml:space="preserve">ПС 110 кВ О-8 Янтарное </t>
  </si>
  <si>
    <t>трансформаторы 110 кВ</t>
  </si>
  <si>
    <t>ТДТН-10000/60 - 2 шт; ТДНГ-60000/110</t>
  </si>
  <si>
    <t>ТДТН-16000/110 - 2 шт.</t>
  </si>
  <si>
    <t>Т-1; Т-2; Т-3</t>
  </si>
  <si>
    <t>Т-1; Т-2</t>
  </si>
  <si>
    <t>1969; 1974</t>
  </si>
  <si>
    <t>2017; 2018</t>
  </si>
  <si>
    <t>нд</t>
  </si>
  <si>
    <t>УК_Восток , договор от 28.05.2013 № 435</t>
  </si>
  <si>
    <t>Годен без ограничений</t>
  </si>
  <si>
    <t>Выключатели 110 кВ</t>
  </si>
  <si>
    <t>ММО-110б-1250-20У1</t>
  </si>
  <si>
    <t>3AP1FG-145</t>
  </si>
  <si>
    <t>В Л60-17; В Л60-19; В Т-1; В Т-2;  В Т-3;</t>
  </si>
  <si>
    <t>В Л-190; В Л-123; В Л193; В Т-1; В Т-2; СВ 110 кВ.</t>
  </si>
  <si>
    <t>2017-2018</t>
  </si>
  <si>
    <t>Выключатели 15,6 кВ</t>
  </si>
  <si>
    <t>НКК-24/808; ВМГ-133-III-1000</t>
  </si>
  <si>
    <t>BB/TEL-20/800У2; BB/TEL-10/630У2;</t>
  </si>
  <si>
    <t>1 Сек. 15 кВ, 2 сек 15 кВ; 1 сек 6 кВ, 2 сек 6 кВ</t>
  </si>
  <si>
    <t>1979; 1959</t>
  </si>
  <si>
    <t>15; 6.</t>
  </si>
  <si>
    <t>ремонт по состоянию</t>
  </si>
  <si>
    <t>ПС 60-110 кВ О-52 Светлый</t>
  </si>
  <si>
    <t>ПС 110 кВ О-52 Светлый</t>
  </si>
  <si>
    <t>Трансформаторы 60-110 кВ</t>
  </si>
  <si>
    <t>ТДН-60000/110-У1 - 2 шт.; ТДН-16000/110-У1; ТДТН-25000/110-У1; FDOF-8000/60 - 2 шт.</t>
  </si>
  <si>
    <t>ТДТН-25000/110 - 2 шт.</t>
  </si>
  <si>
    <t>Т-30;   Т-31;    Т-32;   Т-33;    Т-15;    Т-16;</t>
  </si>
  <si>
    <t>Т-32;      Т-33</t>
  </si>
  <si>
    <t xml:space="preserve">1945; 1995; 2004; 1970; 1975; </t>
  </si>
  <si>
    <t>1996; 2004; 1995; 1946</t>
  </si>
  <si>
    <t>60, 110</t>
  </si>
  <si>
    <t>ОАО_Янтарьэнерго, 09.2011</t>
  </si>
  <si>
    <t>Выключатели      110 кВ</t>
  </si>
  <si>
    <t>ВМТ-110Б</t>
  </si>
  <si>
    <t>МВ Т-30; МВ Т-31; МВ Т-32</t>
  </si>
  <si>
    <t xml:space="preserve">ЭВ Т-32; ЭВ ВЛ 192; ЭВ ВЛ-193 </t>
  </si>
  <si>
    <t>Выключатели 15 кВ</t>
  </si>
  <si>
    <t>SCI-I-20-630/500</t>
  </si>
  <si>
    <t>BB/TEL-20/800У2;</t>
  </si>
  <si>
    <t>1 сш 15 кВ ; 2 сш 15 кВ</t>
  </si>
  <si>
    <t>1 сек 15 кВ; 2 сек 15 кВ</t>
  </si>
  <si>
    <t>2009-2014</t>
  </si>
  <si>
    <t xml:space="preserve">  </t>
  </si>
  <si>
    <t>ПС 110 кВ Морская (новое строительство)</t>
  </si>
  <si>
    <t>ТДН-10000/110-У1 - 2 шт; ТДН-60000/110-У1 - 2 шт.</t>
  </si>
  <si>
    <t>Т-1; Т-2; Т-3; Т-4</t>
  </si>
  <si>
    <t>В Л-190;  В Л191; В Т-1; В Т-2; А т-3; В Т-4; СВ 110 кВ.</t>
  </si>
  <si>
    <t>Акт технического обследования от 11.05.2016 / АО "Янтарьэнерго"</t>
  </si>
  <si>
    <t>Требуется замена</t>
  </si>
  <si>
    <t>ВЛ</t>
  </si>
  <si>
    <t>ВЛ 110 кВ О-8 Янтарная - Морская (Л-190)</t>
  </si>
  <si>
    <t>Заходы ВЛ 110 кВ О-8 Янтарная - Морская (Л-190)</t>
  </si>
  <si>
    <t>ВЛ 110 кВ О-52 Светлый - Морская (Л-191)</t>
  </si>
  <si>
    <t>Заходы ВЛ 110 кВ О-52 Светлый - Морская (Л-191)</t>
  </si>
  <si>
    <t>ВЛ 60 кВ (Л-1) от ПС Морская (новая) до оп. 1 отпайки на ПС О-36 Балтийск</t>
  </si>
  <si>
    <t>ВЛ 60 кВ (Л-2) от ПС Морская (новая) до оп. 1 отпайки на ПС О-36 Балтийск</t>
  </si>
  <si>
    <t>Л-1 от ПС Морская (новая) до оп. 1 отпайки на ПС О-36 Балтийск</t>
  </si>
  <si>
    <t>Л-2 от ПС Морская (новая) до оп. 1 отпайки на ПС О-36 Балтийск</t>
  </si>
  <si>
    <t>ЛЭП 15 кВ от ПС Морская</t>
  </si>
  <si>
    <t>ВЛ, КЛ</t>
  </si>
  <si>
    <t>70, 95, 120</t>
  </si>
  <si>
    <t>2016 год</t>
  </si>
  <si>
    <t>2830,09 млн. руб. с НДС</t>
  </si>
  <si>
    <t>2398,38 млн. руб. без НДС</t>
  </si>
  <si>
    <t>Удельная стоимость строительства/реконструкции ЛЭП 15-110 кВ - 6,26 млн. руб. с НДС / км в ценах года окончания работ.
Удельная стоимость строительства / реконструкции ПС - 7,33 млн. руб. с НДС / МВА в ценах года окончания работ.</t>
  </si>
  <si>
    <t>197 (21) МВА</t>
  </si>
  <si>
    <t>Сметная стоимость проекта в ценах  4 кв. 2014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</si>
  <si>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</si>
  <si>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</si>
  <si>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</si>
  <si>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</si>
  <si>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Техническое перевооружение и реконструкция</t>
  </si>
  <si>
    <t>Энергосетьстрой СП     договор  № 476  от  26/07/16-   в ценах 2016 года с НДС, млн. руб.</t>
  </si>
  <si>
    <t>Центр проектных экспертиз     договор  № 151  от  21/12/16-   в ценах 2016 года с НДС, млн. руб.</t>
  </si>
  <si>
    <t>Центр проектных экспертиз     договор  № 119/СМ    от  21/12/16-   в ценах 2016 года с НДС, млн. руб.</t>
  </si>
  <si>
    <t>Факт 2015</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</si>
  <si>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</si>
  <si>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</si>
  <si>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</si>
  <si>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</si>
  <si>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</si>
  <si>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</si>
  <si>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</si>
  <si>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</si>
  <si>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</si>
  <si>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</si>
  <si>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</si>
  <si>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</si>
  <si>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</si>
  <si>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Исполнено в части Морская - авг.2016; Янтарный - июл.2006; О-52 Светлый - июн.2009</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</si>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</sst>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2" formatCode="#,##0.000"/>
    <numFmt numFmtId="173"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sz val="10"/>
      <name val="Arial Cyr"/>
      <family val="2"/>
      <charset val="204"/>
    </font>
    <font>
      <b/>
      <u/>
      <sz val="12"/>
      <color theme="9" tint="-0.49998474074526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auto="1"/>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0" fontId="68"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0" fontId="7" fillId="0" borderId="36" xfId="67" applyFont="1" applyFill="1" applyBorder="1" applyAlignment="1">
      <alignment vertical="center"/>
    </xf>
    <xf numFmtId="3" fontId="36" fillId="0" borderId="37" xfId="67" applyNumberFormat="1" applyFont="1" applyFill="1" applyBorder="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10" fontId="36" fillId="0" borderId="41" xfId="67" applyNumberFormat="1" applyFont="1" applyFill="1" applyBorder="1" applyAlignment="1">
      <alignment vertical="center"/>
    </xf>
    <xf numFmtId="9" fontId="36" fillId="0" borderId="43" xfId="67" applyNumberFormat="1" applyFont="1" applyFill="1" applyBorder="1" applyAlignment="1">
      <alignment vertical="center"/>
    </xf>
    <xf numFmtId="0" fontId="7" fillId="0" borderId="30" xfId="67" applyFont="1" applyFill="1" applyBorder="1" applyAlignment="1">
      <alignment vertical="center"/>
    </xf>
    <xf numFmtId="3" fontId="36" fillId="0" borderId="36" xfId="67" applyNumberFormat="1" applyFont="1" applyFill="1" applyBorder="1" applyAlignment="1">
      <alignment vertical="center"/>
    </xf>
    <xf numFmtId="0" fontId="60" fillId="0" borderId="0" xfId="62" applyFont="1" applyFill="1" applyBorder="1"/>
    <xf numFmtId="0" fontId="7" fillId="0" borderId="26" xfId="67" applyFont="1" applyFill="1" applyBorder="1" applyAlignment="1">
      <alignment vertical="center"/>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xf>
    <xf numFmtId="10" fontId="36" fillId="0" borderId="42" xfId="67" applyNumberFormat="1" applyFont="1" applyFill="1" applyBorder="1" applyAlignment="1">
      <alignment vertical="center"/>
    </xf>
    <xf numFmtId="0" fontId="61" fillId="0" borderId="0" xfId="67" applyFont="1" applyFill="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3" fillId="0" borderId="5" xfId="67" applyNumberFormat="1" applyFont="1" applyFill="1" applyBorder="1" applyAlignment="1">
      <alignment vertical="center"/>
    </xf>
    <xf numFmtId="3" fontId="63" fillId="0" borderId="0" xfId="67" applyNumberFormat="1" applyFont="1" applyFill="1" applyBorder="1" applyAlignment="1">
      <alignment vertical="center"/>
    </xf>
    <xf numFmtId="0" fontId="38" fillId="0" borderId="25" xfId="67" applyFont="1" applyFill="1" applyBorder="1" applyAlignment="1">
      <alignment horizontal="left" vertical="center"/>
    </xf>
    <xf numFmtId="166" fontId="64"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7" fontId="36" fillId="0" borderId="1" xfId="67" applyNumberFormat="1" applyFont="1" applyFill="1" applyBorder="1" applyAlignment="1">
      <alignment horizontal="center" vertical="center"/>
    </xf>
    <xf numFmtId="168" fontId="38" fillId="0" borderId="1" xfId="67" applyNumberFormat="1" applyFont="1" applyFill="1" applyBorder="1" applyAlignment="1">
      <alignment vertical="center"/>
    </xf>
    <xf numFmtId="169" fontId="38" fillId="0" borderId="1" xfId="67" applyNumberFormat="1" applyFont="1" applyFill="1" applyBorder="1" applyAlignment="1">
      <alignment vertical="center"/>
    </xf>
    <xf numFmtId="0" fontId="38" fillId="0" borderId="25" xfId="67" applyFont="1" applyFill="1" applyBorder="1" applyAlignment="1">
      <alignment vertical="center"/>
    </xf>
    <xf numFmtId="169" fontId="38" fillId="0" borderId="24" xfId="67" applyNumberFormat="1" applyFont="1" applyFill="1" applyBorder="1" applyAlignment="1">
      <alignment vertical="center"/>
    </xf>
    <xf numFmtId="1" fontId="7" fillId="0" borderId="0" xfId="67" applyNumberFormat="1" applyFont="1" applyFill="1" applyAlignment="1">
      <alignment vertical="center"/>
    </xf>
    <xf numFmtId="170"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2" fontId="42" fillId="0" borderId="1" xfId="2" applyNumberFormat="1" applyFont="1" applyFill="1" applyBorder="1" applyAlignment="1">
      <alignment horizontal="center" vertical="center" wrapText="1"/>
    </xf>
    <xf numFmtId="0" fontId="58" fillId="0" borderId="0" xfId="0" applyFont="1" applyFill="1"/>
    <xf numFmtId="0" fontId="60" fillId="0" borderId="0" xfId="0" applyFont="1" applyFill="1" applyBorder="1"/>
    <xf numFmtId="0" fontId="62" fillId="0" borderId="0" xfId="0" applyFont="1" applyFill="1" applyBorder="1"/>
    <xf numFmtId="3" fontId="36" fillId="0" borderId="1" xfId="67" applyNumberFormat="1" applyFont="1" applyFill="1" applyBorder="1" applyAlignment="1">
      <alignment vertical="center"/>
    </xf>
    <xf numFmtId="3" fontId="36" fillId="0" borderId="37" xfId="67" applyNumberFormat="1" applyFont="1" applyFill="1" applyBorder="1" applyAlignment="1">
      <alignment vertical="center"/>
    </xf>
    <xf numFmtId="0" fontId="3" fillId="0" borderId="0" xfId="1" applyAlignment="1">
      <alignment horizontal="center" vertical="center"/>
    </xf>
    <xf numFmtId="0" fontId="65" fillId="0" borderId="0" xfId="0" applyFont="1" applyFill="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11" fillId="0" borderId="6"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3"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7" fillId="0" borderId="46" xfId="67" applyFont="1" applyFill="1" applyBorder="1" applyAlignment="1">
      <alignment vertical="center"/>
    </xf>
    <xf numFmtId="4" fontId="57" fillId="0" borderId="46" xfId="67" applyNumberFormat="1" applyFont="1" applyFill="1" applyBorder="1" applyAlignment="1">
      <alignment horizontal="center" vertical="center"/>
    </xf>
    <xf numFmtId="3" fontId="57" fillId="0" borderId="46" xfId="67" applyNumberFormat="1" applyFont="1" applyFill="1" applyBorder="1" applyAlignment="1">
      <alignment horizontal="center" vertical="center"/>
    </xf>
    <xf numFmtId="0" fontId="57" fillId="0" borderId="46" xfId="67" applyFont="1" applyFill="1" applyBorder="1" applyAlignment="1">
      <alignment horizontal="center" vertical="center"/>
    </xf>
    <xf numFmtId="0" fontId="11" fillId="0" borderId="47" xfId="62" applyFont="1" applyBorder="1" applyAlignment="1">
      <alignment horizontal="left" vertical="center" wrapText="1"/>
    </xf>
    <xf numFmtId="0" fontId="7" fillId="0" borderId="48" xfId="0" applyFont="1" applyBorder="1" applyAlignment="1">
      <alignment wrapText="1"/>
    </xf>
    <xf numFmtId="0" fontId="7" fillId="0" borderId="47" xfId="0" applyFont="1" applyBorder="1" applyAlignment="1">
      <alignment wrapText="1"/>
    </xf>
    <xf numFmtId="0" fontId="11" fillId="0" borderId="47" xfId="62" applyFont="1" applyBorder="1" applyAlignment="1">
      <alignment horizontal="center" vertical="center" wrapText="1"/>
    </xf>
    <xf numFmtId="0" fontId="11" fillId="0" borderId="47" xfId="62" applyFont="1" applyBorder="1" applyAlignment="1">
      <alignment horizontal="center" vertical="center"/>
    </xf>
    <xf numFmtId="0" fontId="11" fillId="0" borderId="47" xfId="22" applyNumberFormat="1" applyFont="1" applyFill="1" applyBorder="1" applyAlignment="1" applyProtection="1">
      <alignment vertical="center" wrapText="1"/>
    </xf>
    <xf numFmtId="0" fontId="7" fillId="0" borderId="47" xfId="0" applyFont="1" applyBorder="1" applyAlignment="1">
      <alignment vertical="center" wrapText="1"/>
    </xf>
    <xf numFmtId="0" fontId="45" fillId="0" borderId="47" xfId="62" applyFont="1" applyBorder="1" applyAlignment="1">
      <alignment horizontal="center" vertical="center"/>
    </xf>
    <xf numFmtId="0" fontId="45" fillId="0" borderId="47" xfId="62" applyFont="1" applyBorder="1" applyAlignment="1">
      <alignment horizontal="center" vertical="center" wrapText="1"/>
    </xf>
    <xf numFmtId="0" fontId="11" fillId="0" borderId="49" xfId="62" applyFont="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left" vertical="center" wrapText="1"/>
    </xf>
    <xf numFmtId="1" fontId="7" fillId="0" borderId="50" xfId="49" applyNumberFormat="1" applyFont="1" applyBorder="1" applyAlignment="1">
      <alignment horizontal="center" vertical="center" wrapText="1"/>
    </xf>
    <xf numFmtId="0" fontId="36" fillId="0" borderId="50" xfId="49" applyFont="1" applyBorder="1" applyAlignment="1">
      <alignment horizontal="center" vertical="center" wrapText="1"/>
    </xf>
    <xf numFmtId="0" fontId="40" fillId="0" borderId="31" xfId="2" applyNumberFormat="1" applyFont="1" applyFill="1" applyBorder="1" applyAlignment="1">
      <alignment horizontal="justify" vertical="center"/>
    </xf>
    <xf numFmtId="0" fontId="40" fillId="0" borderId="31" xfId="2" applyFont="1" applyFill="1" applyBorder="1" applyAlignment="1">
      <alignment horizontal="justify"/>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0" fontId="40" fillId="0" borderId="51" xfId="2" quotePrefix="1" applyFont="1" applyFill="1" applyBorder="1" applyAlignment="1">
      <alignment horizontal="justify" vertical="top" wrapText="1"/>
    </xf>
    <xf numFmtId="10" fontId="40" fillId="0" borderId="52" xfId="2" applyNumberFormat="1" applyFont="1" applyFill="1" applyBorder="1" applyAlignment="1">
      <alignment horizontal="justify" vertical="top" wrapText="1"/>
    </xf>
    <xf numFmtId="172" fontId="42" fillId="0" borderId="38" xfId="62" applyNumberFormat="1" applyFont="1" applyFill="1" applyBorder="1" applyAlignment="1">
      <alignment horizontal="left" vertical="center" wrapText="1"/>
    </xf>
    <xf numFmtId="0" fontId="40" fillId="0" borderId="31" xfId="2" applyFont="1" applyFill="1" applyBorder="1" applyAlignment="1">
      <alignment vertical="top" wrapText="1"/>
    </xf>
    <xf numFmtId="0" fontId="40" fillId="0" borderId="51" xfId="2" applyFont="1" applyFill="1" applyBorder="1" applyAlignment="1">
      <alignment vertical="top" wrapText="1"/>
    </xf>
    <xf numFmtId="0" fontId="40" fillId="0" borderId="32" xfId="2" applyFont="1" applyFill="1" applyBorder="1" applyAlignment="1">
      <alignment horizontal="left" vertical="top" wrapText="1"/>
    </xf>
    <xf numFmtId="0" fontId="40" fillId="0" borderId="52" xfId="2" applyFont="1" applyFill="1" applyBorder="1" applyAlignment="1">
      <alignment horizontal="justify" vertical="top" wrapText="1"/>
    </xf>
    <xf numFmtId="0" fontId="40" fillId="0" borderId="51" xfId="2" applyFont="1" applyFill="1" applyBorder="1" applyAlignment="1">
      <alignment horizontal="justify" vertical="top" wrapText="1"/>
    </xf>
    <xf numFmtId="0" fontId="40" fillId="0" borderId="32" xfId="2" applyFont="1" applyFill="1" applyBorder="1" applyAlignment="1">
      <alignment horizontal="left" vertical="center" wrapText="1"/>
    </xf>
    <xf numFmtId="0" fontId="40" fillId="0" borderId="32" xfId="2" applyFont="1" applyFill="1" applyBorder="1" applyAlignment="1">
      <alignment horizontal="left"/>
    </xf>
    <xf numFmtId="0" fontId="40" fillId="0" borderId="31" xfId="2" applyFont="1" applyFill="1" applyBorder="1" applyAlignment="1">
      <alignment horizontal="left" vertical="center"/>
    </xf>
    <xf numFmtId="0" fontId="40" fillId="0" borderId="34"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66" fillId="0" borderId="0" xfId="1" applyFont="1" applyAlignment="1">
      <alignment horizontal="center" vertical="center" wrapText="1"/>
    </xf>
    <xf numFmtId="0" fontId="65" fillId="0" borderId="0" xfId="0" applyFont="1" applyFill="1" applyAlignment="1">
      <alignment horizontal="right" vertical="center"/>
    </xf>
    <xf numFmtId="0" fontId="5" fillId="0" borderId="0" xfId="1" applyFont="1" applyAlignment="1">
      <alignment horizontal="center" vertical="center"/>
    </xf>
    <xf numFmtId="0" fontId="66"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65"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49"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49"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5"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Alignment="1">
      <alignment horizontal="left" vertical="center" wrapText="1"/>
    </xf>
    <xf numFmtId="0" fontId="57" fillId="0" borderId="46" xfId="67" applyFont="1" applyFill="1" applyBorder="1" applyAlignment="1">
      <alignment horizontal="left" vertical="center"/>
    </xf>
    <xf numFmtId="0" fontId="57" fillId="0" borderId="46" xfId="67" applyFont="1" applyFill="1" applyBorder="1" applyAlignment="1">
      <alignment horizontal="left"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Border="1" applyAlignment="1"/>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9" fillId="0" borderId="0" xfId="1" applyFont="1" applyAlignment="1">
      <alignment horizontal="center" vertical="center"/>
    </xf>
    <xf numFmtId="0" fontId="6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2" fillId="26" borderId="50" xfId="2" applyFont="1" applyFill="1" applyBorder="1" applyAlignment="1">
      <alignment horizontal="center" vertical="center" wrapText="1" shrinkToFit="1"/>
    </xf>
    <xf numFmtId="0" fontId="42" fillId="26" borderId="50" xfId="2" applyNumberFormat="1" applyFont="1" applyFill="1" applyBorder="1" applyAlignment="1">
      <alignment horizontal="center" vertical="center" wrapText="1" shrinkToFit="1"/>
    </xf>
    <xf numFmtId="0" fontId="42" fillId="26" borderId="49" xfId="2" applyNumberFormat="1" applyFont="1" applyFill="1" applyBorder="1" applyAlignment="1">
      <alignment horizontal="center" vertical="center" wrapText="1" shrinkToFit="1"/>
    </xf>
    <xf numFmtId="0" fontId="42" fillId="26" borderId="50" xfId="0" applyFont="1" applyFill="1" applyBorder="1" applyAlignment="1">
      <alignment horizontal="center" vertical="center" wrapText="1" shrinkToFit="1"/>
    </xf>
    <xf numFmtId="0" fontId="42" fillId="26" borderId="2" xfId="2" applyFont="1" applyFill="1" applyBorder="1" applyAlignment="1">
      <alignment horizontal="center" vertical="center" wrapText="1" shrinkToFit="1"/>
    </xf>
    <xf numFmtId="0" fontId="42" fillId="26" borderId="48" xfId="2" applyFont="1" applyFill="1" applyBorder="1" applyAlignment="1">
      <alignment horizontal="center" vertical="center" wrapText="1" shrinkToFit="1"/>
    </xf>
    <xf numFmtId="0" fontId="42" fillId="26" borderId="3" xfId="2" applyFont="1" applyFill="1" applyBorder="1" applyAlignment="1">
      <alignment horizontal="center" vertical="center" wrapText="1" shrinkToFit="1"/>
    </xf>
    <xf numFmtId="0" fontId="42" fillId="26" borderId="6" xfId="2" applyNumberFormat="1" applyFont="1" applyFill="1" applyBorder="1" applyAlignment="1">
      <alignment horizontal="center" vertical="center" wrapText="1" shrinkToFit="1"/>
    </xf>
    <xf numFmtId="0" fontId="42" fillId="26" borderId="50" xfId="2" applyNumberFormat="1" applyFont="1" applyFill="1" applyBorder="1" applyAlignment="1">
      <alignment horizontal="center" vertical="top" wrapText="1" shrinkToFit="1"/>
    </xf>
    <xf numFmtId="0" fontId="42" fillId="26" borderId="2" xfId="2" applyNumberFormat="1" applyFont="1" applyFill="1" applyBorder="1" applyAlignment="1">
      <alignment horizontal="center" vertical="center" wrapText="1" shrinkToFit="1"/>
    </xf>
    <xf numFmtId="0" fontId="42" fillId="26" borderId="50" xfId="2" applyFont="1" applyFill="1" applyBorder="1" applyAlignment="1">
      <alignment horizontal="center" vertical="center" wrapText="1" shrinkToFit="1"/>
    </xf>
    <xf numFmtId="0" fontId="42" fillId="0" borderId="50" xfId="2" applyNumberFormat="1" applyFont="1" applyBorder="1" applyAlignment="1">
      <alignment horizontal="center" vertical="top" wrapText="1" shrinkToFit="1"/>
    </xf>
    <xf numFmtId="0" fontId="42" fillId="0" borderId="50" xfId="2" applyFont="1" applyBorder="1" applyAlignment="1">
      <alignment horizontal="left" vertical="top" wrapText="1" shrinkToFit="1"/>
    </xf>
    <xf numFmtId="14" fontId="11" fillId="0" borderId="50" xfId="2" applyNumberFormat="1" applyFont="1" applyBorder="1" applyAlignment="1">
      <alignment horizontal="center" vertical="center" wrapText="1" shrinkToFit="1"/>
    </xf>
    <xf numFmtId="14" fontId="11" fillId="0" borderId="50" xfId="2" applyNumberFormat="1" applyFont="1" applyFill="1" applyBorder="1" applyAlignment="1">
      <alignment horizontal="center" vertical="center" wrapText="1" shrinkToFit="1"/>
    </xf>
    <xf numFmtId="0" fontId="11" fillId="0" borderId="50" xfId="2" applyNumberFormat="1" applyFont="1" applyFill="1" applyBorder="1" applyAlignment="1">
      <alignment horizontal="center" vertical="top" wrapText="1" shrinkToFit="1"/>
    </xf>
    <xf numFmtId="0" fontId="11" fillId="0" borderId="50" xfId="2" applyFont="1" applyFill="1" applyBorder="1" applyAlignment="1">
      <alignment wrapText="1" shrinkToFit="1"/>
    </xf>
    <xf numFmtId="0" fontId="0" fillId="0" borderId="50" xfId="0" applyFill="1" applyBorder="1" applyAlignment="1">
      <alignment wrapText="1" shrinkToFit="1"/>
    </xf>
    <xf numFmtId="0" fontId="11" fillId="0" borderId="50" xfId="2" applyFont="1" applyBorder="1" applyAlignment="1">
      <alignment horizontal="left" vertical="top" wrapText="1" shrinkToFit="1"/>
    </xf>
    <xf numFmtId="0" fontId="11" fillId="0" borderId="50" xfId="2" applyNumberFormat="1" applyFont="1" applyFill="1" applyBorder="1" applyAlignment="1">
      <alignment horizontal="left" vertical="top" wrapText="1" shrinkToFit="1"/>
    </xf>
    <xf numFmtId="173" fontId="42" fillId="0" borderId="50" xfId="2" applyNumberFormat="1" applyFont="1" applyFill="1" applyBorder="1" applyAlignment="1">
      <alignment horizontal="right" vertical="top" wrapText="1" shrinkToFit="1"/>
    </xf>
    <xf numFmtId="0" fontId="11" fillId="0" borderId="0" xfId="2" applyFont="1" applyFill="1" applyAlignment="1">
      <alignment horizontal="left" vertical="top" wrapText="1" shrinkToFi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7.4119076549210391E-2"/>
          <c:y val="0.10288065843621427"/>
          <c:w val="0.92466585662211676"/>
          <c:h val="0.83127572016460904"/>
        </c:manualLayout>
      </c:layout>
      <c:lineChart>
        <c:grouping val="standard"/>
        <c:varyColors val="0"/>
        <c:ser>
          <c:idx val="0"/>
          <c:order val="0"/>
          <c:tx>
            <c:strRef>
              <c:f>[1]Приложение_2_Фин_модель!$A$68</c:f>
              <c:strCache>
                <c:ptCount val="1"/>
                <c:pt idx="0">
                  <c:v>PV</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[1]Приложение_2_Фин_модель!$B$68:$AN$68</c:f>
              <c:numCache>
                <c:formatCode>General</c:formatCode>
                <c:ptCount val="39"/>
                <c:pt idx="0">
                  <c:v>-382333311.69933307</c:v>
                </c:pt>
                <c:pt idx="1">
                  <c:v>-1234094175.9433484</c:v>
                </c:pt>
                <c:pt idx="2">
                  <c:v>-488094698.74564499</c:v>
                </c:pt>
                <c:pt idx="3">
                  <c:v>13991382.688254908</c:v>
                </c:pt>
                <c:pt idx="4">
                  <c:v>20712623.604075804</c:v>
                </c:pt>
                <c:pt idx="5">
                  <c:v>24725578.196637355</c:v>
                </c:pt>
                <c:pt idx="6">
                  <c:v>21834021.337236114</c:v>
                </c:pt>
                <c:pt idx="7">
                  <c:v>18898659.132562041</c:v>
                </c:pt>
                <c:pt idx="8">
                  <c:v>16357926.535487307</c:v>
                </c:pt>
                <c:pt idx="9">
                  <c:v>14158769.607064936</c:v>
                </c:pt>
                <c:pt idx="10">
                  <c:v>12255266.97109439</c:v>
                </c:pt>
                <c:pt idx="11">
                  <c:v>10607670.913569653</c:v>
                </c:pt>
                <c:pt idx="12">
                  <c:v>9181577.3965586349</c:v>
                </c:pt>
                <c:pt idx="13">
                  <c:v>7947207.655278556</c:v>
                </c:pt>
                <c:pt idx="14">
                  <c:v>6878786.3771415157</c:v>
                </c:pt>
                <c:pt idx="15">
                  <c:v>5954003.4783058902</c:v>
                </c:pt>
                <c:pt idx="16">
                  <c:v>5153548.238898797</c:v>
                </c:pt>
                <c:pt idx="17">
                  <c:v>4435751.240883328</c:v>
                </c:pt>
                <c:pt idx="18">
                  <c:v>3813214.6945208525</c:v>
                </c:pt>
                <c:pt idx="19">
                  <c:v>3278828.2494795443</c:v>
                </c:pt>
                <c:pt idx="20">
                  <c:v>2819982.8795008617</c:v>
                </c:pt>
                <c:pt idx="21">
                  <c:v>2425893.6921135983</c:v>
                </c:pt>
                <c:pt idx="22">
                  <c:v>2087332.7500086008</c:v>
                </c:pt>
                <c:pt idx="23">
                  <c:v>1796401.5447998089</c:v>
                </c:pt>
                <c:pt idx="24">
                  <c:v>1546337.1572475466</c:v>
                </c:pt>
                <c:pt idx="25">
                  <c:v>1331347.0481177454</c:v>
                </c:pt>
                <c:pt idx="26">
                  <c:v>1146468.1932148528</c:v>
                </c:pt>
                <c:pt idx="27">
                  <c:v>927883.85123025381</c:v>
                </c:pt>
                <c:pt idx="28">
                  <c:v>667124.90139945422</c:v>
                </c:pt>
                <c:pt idx="29">
                  <c:v>533786.87342228508</c:v>
                </c:pt>
                <c:pt idx="30">
                  <c:v>462024.65475472464</c:v>
                </c:pt>
                <c:pt idx="31">
                  <c:v>399910.13685408933</c:v>
                </c:pt>
                <c:pt idx="32">
                  <c:v>346146.2844305521</c:v>
                </c:pt>
                <c:pt idx="33">
                  <c:v>299610.43540337414</c:v>
                </c:pt>
                <c:pt idx="34">
                  <c:v>259330.85819561753</c:v>
                </c:pt>
                <c:pt idx="35">
                  <c:v>224466.46066226476</c:v>
                </c:pt>
                <c:pt idx="36">
                  <c:v>194289.22694667397</c:v>
                </c:pt>
                <c:pt idx="37">
                  <c:v>168169.01552313764</c:v>
                </c:pt>
                <c:pt idx="38">
                  <c:v>145560.40098807681</c:v>
                </c:pt>
              </c:numCache>
            </c:numRef>
          </c:val>
          <c:smooth val="0"/>
        </c:ser>
        <c:ser>
          <c:idx val="1"/>
          <c:order val="1"/>
          <c:tx>
            <c:strRef>
              <c:f>[1]Приложение_2_Фин_модель!$A$69</c:f>
              <c:strCache>
                <c:ptCount val="1"/>
                <c:pt idx="0">
                  <c:v>NPV (без учета продажи)</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[1]Приложение_2_Фин_модель!$B$69:$AN$69</c:f>
              <c:numCache>
                <c:formatCode>General</c:formatCode>
                <c:ptCount val="39"/>
                <c:pt idx="0">
                  <c:v>-382333311.69933307</c:v>
                </c:pt>
                <c:pt idx="1">
                  <c:v>-1616427487.6426816</c:v>
                </c:pt>
                <c:pt idx="2">
                  <c:v>-2104522186.3883266</c:v>
                </c:pt>
                <c:pt idx="3">
                  <c:v>-2090530803.7000718</c:v>
                </c:pt>
                <c:pt idx="4">
                  <c:v>-2069818180.0959959</c:v>
                </c:pt>
                <c:pt idx="5">
                  <c:v>-2045092601.8993585</c:v>
                </c:pt>
                <c:pt idx="6">
                  <c:v>-2023258580.5621223</c:v>
                </c:pt>
                <c:pt idx="7">
                  <c:v>-2004359921.4295602</c:v>
                </c:pt>
                <c:pt idx="8">
                  <c:v>-1988001994.8940728</c:v>
                </c:pt>
                <c:pt idx="9">
                  <c:v>-1973843225.2870078</c:v>
                </c:pt>
                <c:pt idx="10">
                  <c:v>-1961587958.3159134</c:v>
                </c:pt>
                <c:pt idx="11">
                  <c:v>-1950980287.4023437</c:v>
                </c:pt>
                <c:pt idx="12">
                  <c:v>-1941798710.0057852</c:v>
                </c:pt>
                <c:pt idx="13">
                  <c:v>-1933851502.3505068</c:v>
                </c:pt>
                <c:pt idx="14">
                  <c:v>-1926972715.9733653</c:v>
                </c:pt>
                <c:pt idx="15">
                  <c:v>-1921018712.4950595</c:v>
                </c:pt>
                <c:pt idx="16">
                  <c:v>-1915865164.2561607</c:v>
                </c:pt>
                <c:pt idx="17">
                  <c:v>-1911429413.0152774</c:v>
                </c:pt>
                <c:pt idx="18">
                  <c:v>-1907616198.3207564</c:v>
                </c:pt>
                <c:pt idx="19">
                  <c:v>-1904337370.0712769</c:v>
                </c:pt>
                <c:pt idx="20">
                  <c:v>-1901517387.191776</c:v>
                </c:pt>
                <c:pt idx="21">
                  <c:v>-1899091493.4996624</c:v>
                </c:pt>
                <c:pt idx="22">
                  <c:v>-1897004160.7496538</c:v>
                </c:pt>
                <c:pt idx="23">
                  <c:v>-1895207759.204854</c:v>
                </c:pt>
                <c:pt idx="24">
                  <c:v>-1893661422.0476065</c:v>
                </c:pt>
                <c:pt idx="25">
                  <c:v>-1892330074.9994888</c:v>
                </c:pt>
                <c:pt idx="26">
                  <c:v>-1891183606.8062739</c:v>
                </c:pt>
                <c:pt idx="27">
                  <c:v>-1890255722.9550438</c:v>
                </c:pt>
                <c:pt idx="28">
                  <c:v>-1889588598.0536444</c:v>
                </c:pt>
                <c:pt idx="29">
                  <c:v>-1889054811.180222</c:v>
                </c:pt>
                <c:pt idx="30">
                  <c:v>-1888592786.5254674</c:v>
                </c:pt>
                <c:pt idx="31">
                  <c:v>-1888192876.3886132</c:v>
                </c:pt>
                <c:pt idx="32">
                  <c:v>-1887846730.1041827</c:v>
                </c:pt>
                <c:pt idx="33">
                  <c:v>-1887547119.6687794</c:v>
                </c:pt>
                <c:pt idx="34">
                  <c:v>-1887287788.8105838</c:v>
                </c:pt>
                <c:pt idx="35">
                  <c:v>-1887063322.3499215</c:v>
                </c:pt>
                <c:pt idx="36">
                  <c:v>-1886869033.1229749</c:v>
                </c:pt>
                <c:pt idx="37">
                  <c:v>-1886700864.1074517</c:v>
                </c:pt>
                <c:pt idx="38">
                  <c:v>-1886555303.7064636</c:v>
                </c:pt>
              </c:numCache>
            </c:numRef>
          </c:val>
          <c:smooth val="0"/>
        </c:ser>
        <c:dLbls>
          <c:showLegendKey val="0"/>
          <c:showVal val="0"/>
          <c:showCatName val="0"/>
          <c:showSerName val="0"/>
          <c:showPercent val="0"/>
          <c:showBubbleSize val="0"/>
        </c:dLbls>
        <c:smooth val="0"/>
        <c:axId val="558901152"/>
        <c:axId val="558900368"/>
      </c:lineChart>
      <c:catAx>
        <c:axId val="558901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8900368"/>
        <c:crosses val="autoZero"/>
        <c:auto val="1"/>
        <c:lblAlgn val="ctr"/>
        <c:lblOffset val="100"/>
        <c:noMultiLvlLbl val="0"/>
      </c:catAx>
      <c:valAx>
        <c:axId val="558900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8901152"/>
        <c:crosses val="autoZero"/>
        <c:crossBetween val="between"/>
      </c:valAx>
    </c:plotArea>
    <c:legend>
      <c:legendPos val="r"/>
      <c:layout>
        <c:manualLayout>
          <c:xMode val="edge"/>
          <c:yMode val="edge"/>
          <c:x val="0.30638308729027508"/>
          <c:y val="0.898042621215558"/>
          <c:w val="0.35212789774303732"/>
          <c:h val="7.843167752179146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484910</xdr:colOff>
      <xdr:row>32</xdr:row>
      <xdr:rowOff>0</xdr:rowOff>
    </xdr:from>
    <xdr:to>
      <xdr:col>9</xdr:col>
      <xdr:colOff>848468</xdr:colOff>
      <xdr:row>43</xdr:row>
      <xdr:rowOff>58510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6;&#1072;&#1073;&#1086;&#1090;&#1072;_&#1044;&#1057;&#1055;\2_&#1055;&#1088;&#1086;&#1077;&#1082;&#1090;&#1099;\1_&#1050;&#1055;&#1056;\0_&#1055;&#1088;&#1077;&#1079;&#1077;&#1085;&#1090;&#1072;&#1094;&#1080;&#1080;_&#1040;&#1085;&#1072;&#1083;&#1080;&#1090;&#1080;&#1082;&#1072;\054_&#1057;&#1095;&#1072;&#1089;&#1090;&#1083;&#1080;&#1074;&#1072;&#1103;_&#1076;&#1086;&#1082;&#1091;&#1084;&#1077;&#1085;&#1090;&#1099;%20&#1076;&#1083;&#1103;%20&#1080;&#1085;&#1074;&#1077;&#1089;&#1090;&#1087;&#1088;&#1086;&#1075;&#1088;&#1072;&#1084;&#1084;&#1099;\&#1060;&#1080;&#1085;&#1084;&#1086;&#1076;&#1077;&#1083;&#1080;\4_&#1055;&#1088;&#1080;&#1083;&#1086;&#1078;&#1077;&#1085;&#1080;&#1077;_2_&#1055;&#1077;&#1088;&#1077;&#1074;&#1086;&#1076;%2060%20&#1082;&#1042;%20&#1085;&#1072;%20110%20&#1082;&#10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2016%20&#1048;&#1055;&#1056;/&#1055;&#1072;&#1089;&#1087;&#1086;&#1088;&#1090;&#1072;/&#1042;&#1040;&#1046;&#1053;&#1067;&#1045;/2633_F_2633_&#1076;&#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Исходные данные"/>
      <sheetName val="0_НСИ"/>
      <sheetName val="Приложение_1_УСР"/>
      <sheetName val="1_Норм_числ"/>
      <sheetName val="1_Потери_ТОиР"/>
      <sheetName val="1_Ввод_основн"/>
      <sheetName val="1_Передача ээ"/>
      <sheetName val="Приложение_2_Фин_модель"/>
      <sheetName val="Word"/>
    </sheetNames>
    <sheetDataSet>
      <sheetData sheetId="0"/>
      <sheetData sheetId="1"/>
      <sheetData sheetId="2"/>
      <sheetData sheetId="3"/>
      <sheetData sheetId="4"/>
      <sheetData sheetId="5"/>
      <sheetData sheetId="6"/>
      <sheetData sheetId="7">
        <row r="56">
          <cell r="B56">
            <v>1</v>
          </cell>
          <cell r="C56">
            <v>2</v>
          </cell>
          <cell r="D56">
            <v>3</v>
          </cell>
          <cell r="E56">
            <v>4</v>
          </cell>
          <cell r="F56">
            <v>5</v>
          </cell>
          <cell r="G56">
            <v>6</v>
          </cell>
          <cell r="H56">
            <v>7</v>
          </cell>
          <cell r="I56">
            <v>8</v>
          </cell>
          <cell r="J56">
            <v>9</v>
          </cell>
          <cell r="K56">
            <v>10</v>
          </cell>
          <cell r="L56">
            <v>11</v>
          </cell>
          <cell r="M56">
            <v>12</v>
          </cell>
          <cell r="N56">
            <v>13</v>
          </cell>
          <cell r="O56">
            <v>14</v>
          </cell>
          <cell r="P56">
            <v>15</v>
          </cell>
          <cell r="Q56">
            <v>16</v>
          </cell>
          <cell r="R56">
            <v>17</v>
          </cell>
          <cell r="S56">
            <v>18</v>
          </cell>
          <cell r="T56">
            <v>19</v>
          </cell>
          <cell r="U56">
            <v>20</v>
          </cell>
          <cell r="V56">
            <v>21</v>
          </cell>
          <cell r="W56">
            <v>22</v>
          </cell>
          <cell r="X56">
            <v>23</v>
          </cell>
          <cell r="Y56">
            <v>24</v>
          </cell>
          <cell r="Z56">
            <v>25</v>
          </cell>
          <cell r="AA56">
            <v>26</v>
          </cell>
          <cell r="AB56">
            <v>27</v>
          </cell>
          <cell r="AC56">
            <v>28</v>
          </cell>
          <cell r="AD56">
            <v>29</v>
          </cell>
          <cell r="AE56">
            <v>30</v>
          </cell>
          <cell r="AF56">
            <v>31</v>
          </cell>
          <cell r="AG56">
            <v>32</v>
          </cell>
          <cell r="AH56">
            <v>33</v>
          </cell>
          <cell r="AI56">
            <v>34</v>
          </cell>
          <cell r="AJ56">
            <v>35</v>
          </cell>
          <cell r="AK56">
            <v>36</v>
          </cell>
          <cell r="AL56">
            <v>37</v>
          </cell>
          <cell r="AM56">
            <v>38</v>
          </cell>
          <cell r="AN56">
            <v>39</v>
          </cell>
        </row>
        <row r="68">
          <cell r="A68" t="str">
            <v>PV</v>
          </cell>
          <cell r="B68">
            <v>-382333311.69933307</v>
          </cell>
          <cell r="C68">
            <v>-1234094175.9433484</v>
          </cell>
          <cell r="D68">
            <v>-488094698.74564499</v>
          </cell>
          <cell r="E68">
            <v>13991382.688254908</v>
          </cell>
          <cell r="F68">
            <v>20712623.604075804</v>
          </cell>
          <cell r="G68">
            <v>24725578.196637355</v>
          </cell>
          <cell r="H68">
            <v>21834021.337236114</v>
          </cell>
          <cell r="I68">
            <v>18898659.132562041</v>
          </cell>
          <cell r="J68">
            <v>16357926.535487307</v>
          </cell>
          <cell r="K68">
            <v>14158769.607064936</v>
          </cell>
          <cell r="L68">
            <v>12255266.97109439</v>
          </cell>
          <cell r="M68">
            <v>10607670.913569653</v>
          </cell>
          <cell r="N68">
            <v>9181577.3965586349</v>
          </cell>
          <cell r="O68">
            <v>7947207.655278556</v>
          </cell>
          <cell r="P68">
            <v>6878786.3771415157</v>
          </cell>
          <cell r="Q68">
            <v>5954003.4783058902</v>
          </cell>
          <cell r="R68">
            <v>5153548.238898797</v>
          </cell>
          <cell r="S68">
            <v>4435751.240883328</v>
          </cell>
          <cell r="T68">
            <v>3813214.6945208525</v>
          </cell>
          <cell r="U68">
            <v>3278828.2494795443</v>
          </cell>
          <cell r="V68">
            <v>2819982.8795008617</v>
          </cell>
          <cell r="W68">
            <v>2425893.6921135983</v>
          </cell>
          <cell r="X68">
            <v>2087332.7500086008</v>
          </cell>
          <cell r="Y68">
            <v>1796401.5447998089</v>
          </cell>
          <cell r="Z68">
            <v>1546337.1572475466</v>
          </cell>
          <cell r="AA68">
            <v>1331347.0481177454</v>
          </cell>
          <cell r="AB68">
            <v>1146468.1932148528</v>
          </cell>
          <cell r="AC68">
            <v>927883.85123025381</v>
          </cell>
          <cell r="AD68">
            <v>667124.90139945422</v>
          </cell>
          <cell r="AE68">
            <v>533786.87342228508</v>
          </cell>
          <cell r="AF68">
            <v>462024.65475472464</v>
          </cell>
          <cell r="AG68">
            <v>399910.13685408933</v>
          </cell>
          <cell r="AH68">
            <v>346146.2844305521</v>
          </cell>
          <cell r="AI68">
            <v>299610.43540337414</v>
          </cell>
          <cell r="AJ68">
            <v>259330.85819561753</v>
          </cell>
          <cell r="AK68">
            <v>224466.46066226476</v>
          </cell>
          <cell r="AL68">
            <v>194289.22694667397</v>
          </cell>
          <cell r="AM68">
            <v>168169.01552313764</v>
          </cell>
          <cell r="AN68">
            <v>145560.40098807681</v>
          </cell>
        </row>
        <row r="69">
          <cell r="A69" t="str">
            <v>NPV (без учета продажи)</v>
          </cell>
          <cell r="B69">
            <v>-382333311.69933307</v>
          </cell>
          <cell r="C69">
            <v>-1616427487.6426816</v>
          </cell>
          <cell r="D69">
            <v>-2104522186.3883266</v>
          </cell>
          <cell r="E69">
            <v>-2090530803.7000718</v>
          </cell>
          <cell r="F69">
            <v>-2069818180.0959959</v>
          </cell>
          <cell r="G69">
            <v>-2045092601.8993585</v>
          </cell>
          <cell r="H69">
            <v>-2023258580.5621223</v>
          </cell>
          <cell r="I69">
            <v>-2004359921.4295602</v>
          </cell>
          <cell r="J69">
            <v>-1988001994.8940728</v>
          </cell>
          <cell r="K69">
            <v>-1973843225.2870078</v>
          </cell>
          <cell r="L69">
            <v>-1961587958.3159134</v>
          </cell>
          <cell r="M69">
            <v>-1950980287.4023437</v>
          </cell>
          <cell r="N69">
            <v>-1941798710.0057852</v>
          </cell>
          <cell r="O69">
            <v>-1933851502.3505068</v>
          </cell>
          <cell r="P69">
            <v>-1926972715.9733653</v>
          </cell>
          <cell r="Q69">
            <v>-1921018712.4950595</v>
          </cell>
          <cell r="R69">
            <v>-1915865164.2561607</v>
          </cell>
          <cell r="S69">
            <v>-1911429413.0152774</v>
          </cell>
          <cell r="T69">
            <v>-1907616198.3207564</v>
          </cell>
          <cell r="U69">
            <v>-1904337370.0712769</v>
          </cell>
          <cell r="V69">
            <v>-1901517387.191776</v>
          </cell>
          <cell r="W69">
            <v>-1899091493.4996624</v>
          </cell>
          <cell r="X69">
            <v>-1897004160.7496538</v>
          </cell>
          <cell r="Y69">
            <v>-1895207759.204854</v>
          </cell>
          <cell r="Z69">
            <v>-1893661422.0476065</v>
          </cell>
          <cell r="AA69">
            <v>-1892330074.9994888</v>
          </cell>
          <cell r="AB69">
            <v>-1891183606.8062739</v>
          </cell>
          <cell r="AC69">
            <v>-1890255722.9550438</v>
          </cell>
          <cell r="AD69">
            <v>-1889588598.0536444</v>
          </cell>
          <cell r="AE69">
            <v>-1889054811.180222</v>
          </cell>
          <cell r="AF69">
            <v>-1888592786.5254674</v>
          </cell>
          <cell r="AG69">
            <v>-1888192876.3886132</v>
          </cell>
          <cell r="AH69">
            <v>-1887846730.1041827</v>
          </cell>
          <cell r="AI69">
            <v>-1887547119.6687794</v>
          </cell>
          <cell r="AJ69">
            <v>-1887287788.8105838</v>
          </cell>
          <cell r="AK69">
            <v>-1887063322.3499215</v>
          </cell>
          <cell r="AL69">
            <v>-1886869033.1229749</v>
          </cell>
          <cell r="AM69">
            <v>-1886700864.1074517</v>
          </cell>
          <cell r="AN69">
            <v>-1886555303.7064636</v>
          </cell>
        </row>
      </sheetData>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9" zoomScale="70" zoomScaleSheetLayoutView="7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x14ac:dyDescent="0.25">
      <c r="A1" s="223" t="s">
        <v>438</v>
      </c>
      <c r="B1" s="1" t="e">
        <f>#REF!</f>
        <v>#REF!</v>
      </c>
    </row>
    <row r="3" spans="1:22" s="12" customFormat="1" ht="18.75" customHeight="1" x14ac:dyDescent="0.2">
      <c r="A3" s="18"/>
      <c r="C3" s="38" t="s">
        <v>66</v>
      </c>
      <c r="F3" s="16"/>
      <c r="G3" s="16"/>
    </row>
    <row r="4" spans="1:22" s="12" customFormat="1" ht="18.75" customHeight="1" x14ac:dyDescent="0.3">
      <c r="A4" s="18"/>
      <c r="C4" s="15" t="s">
        <v>8</v>
      </c>
      <c r="F4" s="16"/>
      <c r="G4" s="16"/>
    </row>
    <row r="5" spans="1:22" s="12" customFormat="1" ht="18.75" x14ac:dyDescent="0.3">
      <c r="A5" s="17"/>
      <c r="C5" s="15" t="s">
        <v>65</v>
      </c>
      <c r="F5" s="16"/>
      <c r="G5" s="16"/>
    </row>
    <row r="6" spans="1:22" s="12" customFormat="1" ht="18.75" x14ac:dyDescent="0.3">
      <c r="A6" s="17"/>
      <c r="F6" s="16"/>
      <c r="G6" s="16"/>
      <c r="H6" s="15"/>
    </row>
    <row r="7" spans="1:22" s="12" customFormat="1" ht="15.75" x14ac:dyDescent="0.25">
      <c r="A7" s="286" t="s">
        <v>439</v>
      </c>
      <c r="B7" s="286"/>
      <c r="C7" s="224" t="s">
        <v>545</v>
      </c>
      <c r="D7" s="143"/>
      <c r="E7" s="143"/>
      <c r="F7" s="143"/>
      <c r="G7" s="143"/>
      <c r="H7" s="143"/>
      <c r="I7" s="143"/>
      <c r="J7" s="143"/>
    </row>
    <row r="8" spans="1:22" s="12" customFormat="1" ht="18.75" x14ac:dyDescent="0.3">
      <c r="A8" s="17"/>
      <c r="F8" s="16"/>
      <c r="G8" s="16"/>
      <c r="H8" s="15"/>
    </row>
    <row r="9" spans="1:22" s="12" customFormat="1" ht="18.75" x14ac:dyDescent="0.2">
      <c r="A9" s="287" t="s">
        <v>7</v>
      </c>
      <c r="B9" s="287"/>
      <c r="C9" s="287"/>
      <c r="D9" s="13"/>
      <c r="E9" s="13"/>
      <c r="F9" s="13"/>
      <c r="G9" s="13"/>
      <c r="H9" s="13"/>
      <c r="I9" s="13"/>
      <c r="J9" s="13"/>
      <c r="K9" s="13"/>
      <c r="L9" s="13"/>
      <c r="M9" s="13"/>
      <c r="N9" s="13"/>
      <c r="O9" s="13"/>
      <c r="P9" s="13"/>
      <c r="Q9" s="13"/>
      <c r="R9" s="13"/>
      <c r="S9" s="13"/>
      <c r="T9" s="13"/>
      <c r="U9" s="13"/>
      <c r="V9" s="13"/>
    </row>
    <row r="10" spans="1:22" s="12" customFormat="1" ht="18.75" x14ac:dyDescent="0.2">
      <c r="A10" s="14"/>
      <c r="B10" s="14"/>
      <c r="C10" s="14"/>
      <c r="D10" s="14"/>
      <c r="E10" s="14"/>
      <c r="F10" s="14"/>
      <c r="G10" s="14"/>
      <c r="H10" s="14"/>
      <c r="I10" s="13"/>
      <c r="J10" s="13"/>
      <c r="K10" s="13"/>
      <c r="L10" s="13"/>
      <c r="M10" s="13"/>
      <c r="N10" s="13"/>
      <c r="O10" s="13"/>
      <c r="P10" s="13"/>
      <c r="Q10" s="13"/>
      <c r="R10" s="13"/>
      <c r="S10" s="13"/>
      <c r="T10" s="13"/>
      <c r="U10" s="13"/>
      <c r="V10" s="13"/>
    </row>
    <row r="11" spans="1:22" s="12" customFormat="1" ht="18.75" x14ac:dyDescent="0.2">
      <c r="A11" s="288" t="s">
        <v>407</v>
      </c>
      <c r="B11" s="288"/>
      <c r="C11" s="288"/>
      <c r="D11" s="8"/>
      <c r="E11" s="8"/>
      <c r="F11" s="8"/>
      <c r="G11" s="8"/>
      <c r="H11" s="8"/>
      <c r="I11" s="13"/>
      <c r="J11" s="13"/>
      <c r="K11" s="13"/>
      <c r="L11" s="13"/>
      <c r="M11" s="13"/>
      <c r="N11" s="13"/>
      <c r="O11" s="13"/>
      <c r="P11" s="13"/>
      <c r="Q11" s="13"/>
      <c r="R11" s="13"/>
      <c r="S11" s="13"/>
      <c r="T11" s="13"/>
      <c r="U11" s="13"/>
      <c r="V11" s="13"/>
    </row>
    <row r="12" spans="1:22" s="12" customFormat="1" ht="18.75" x14ac:dyDescent="0.2">
      <c r="A12" s="282" t="s">
        <v>6</v>
      </c>
      <c r="B12" s="282"/>
      <c r="C12" s="282"/>
      <c r="D12" s="6"/>
      <c r="E12" s="6"/>
      <c r="F12" s="6"/>
      <c r="G12" s="6"/>
      <c r="H12" s="6"/>
      <c r="I12" s="13"/>
      <c r="J12" s="13"/>
      <c r="K12" s="13"/>
      <c r="L12" s="13"/>
      <c r="M12" s="13"/>
      <c r="N12" s="13"/>
      <c r="O12" s="13"/>
      <c r="P12" s="13"/>
      <c r="Q12" s="13"/>
      <c r="R12" s="13"/>
      <c r="S12" s="13"/>
      <c r="T12" s="13"/>
      <c r="U12" s="13"/>
      <c r="V12" s="13"/>
    </row>
    <row r="13" spans="1:22" s="12" customFormat="1" ht="18.75" x14ac:dyDescent="0.2">
      <c r="A13" s="14"/>
      <c r="B13" s="14"/>
      <c r="C13" s="14"/>
      <c r="D13" s="14"/>
      <c r="E13" s="14"/>
      <c r="F13" s="14"/>
      <c r="G13" s="14"/>
      <c r="H13" s="14"/>
      <c r="I13" s="13"/>
      <c r="J13" s="13"/>
      <c r="K13" s="13"/>
      <c r="L13" s="13"/>
      <c r="M13" s="13"/>
      <c r="N13" s="13"/>
      <c r="O13" s="13"/>
      <c r="P13" s="13"/>
      <c r="Q13" s="13"/>
      <c r="R13" s="13"/>
      <c r="S13" s="13"/>
      <c r="T13" s="13"/>
      <c r="U13" s="13"/>
      <c r="V13" s="13"/>
    </row>
    <row r="14" spans="1:22" s="12" customFormat="1" ht="18.75" x14ac:dyDescent="0.2">
      <c r="A14" s="288" t="s">
        <v>475</v>
      </c>
      <c r="B14" s="288"/>
      <c r="C14" s="288"/>
      <c r="D14" s="8"/>
      <c r="E14" s="8"/>
      <c r="F14" s="8"/>
      <c r="G14" s="8"/>
      <c r="H14" s="8"/>
      <c r="I14" s="13"/>
      <c r="J14" s="13"/>
      <c r="K14" s="13"/>
      <c r="L14" s="13"/>
      <c r="M14" s="13"/>
      <c r="N14" s="13"/>
      <c r="O14" s="13"/>
      <c r="P14" s="13"/>
      <c r="Q14" s="13"/>
      <c r="R14" s="13"/>
      <c r="S14" s="13"/>
      <c r="T14" s="13"/>
      <c r="U14" s="13"/>
      <c r="V14" s="13"/>
    </row>
    <row r="15" spans="1:22" s="12" customFormat="1" ht="18.75" x14ac:dyDescent="0.2">
      <c r="A15" s="282" t="s">
        <v>5</v>
      </c>
      <c r="B15" s="282"/>
      <c r="C15" s="282"/>
      <c r="D15" s="6"/>
      <c r="E15" s="6"/>
      <c r="F15" s="6"/>
      <c r="G15" s="6"/>
      <c r="H15" s="6"/>
      <c r="I15" s="13"/>
      <c r="J15" s="13"/>
      <c r="K15" s="13"/>
      <c r="L15" s="13"/>
      <c r="M15" s="13"/>
      <c r="N15" s="13"/>
      <c r="O15" s="13"/>
      <c r="P15" s="13"/>
      <c r="Q15" s="13"/>
      <c r="R15" s="13"/>
      <c r="S15" s="13"/>
      <c r="T15" s="13"/>
      <c r="U15" s="13"/>
      <c r="V15" s="13"/>
    </row>
    <row r="16" spans="1:22" s="9" customFormat="1" ht="15.75" customHeight="1" x14ac:dyDescent="0.2">
      <c r="A16" s="10"/>
      <c r="B16" s="10"/>
      <c r="C16" s="10"/>
      <c r="D16" s="10"/>
      <c r="E16" s="10"/>
      <c r="F16" s="10"/>
      <c r="G16" s="10"/>
      <c r="H16" s="10"/>
      <c r="I16" s="10"/>
      <c r="J16" s="10"/>
      <c r="K16" s="10"/>
      <c r="L16" s="10"/>
      <c r="M16" s="10"/>
      <c r="N16" s="10"/>
      <c r="O16" s="10"/>
      <c r="P16" s="10"/>
      <c r="Q16" s="10"/>
      <c r="R16" s="10"/>
      <c r="S16" s="10"/>
      <c r="T16" s="10"/>
      <c r="U16" s="10"/>
      <c r="V16" s="10"/>
    </row>
    <row r="17" spans="1:22" s="3" customFormat="1" ht="75.75" customHeight="1" x14ac:dyDescent="0.2">
      <c r="A17" s="285" t="s">
        <v>437</v>
      </c>
      <c r="B17" s="285"/>
      <c r="C17" s="285"/>
      <c r="D17" s="8"/>
      <c r="E17" s="8"/>
      <c r="F17" s="8"/>
      <c r="G17" s="8"/>
      <c r="H17" s="8"/>
      <c r="I17" s="8"/>
      <c r="J17" s="8"/>
      <c r="K17" s="8"/>
      <c r="L17" s="8"/>
      <c r="M17" s="8"/>
      <c r="N17" s="8"/>
      <c r="O17" s="8"/>
      <c r="P17" s="8"/>
      <c r="Q17" s="8"/>
      <c r="R17" s="8"/>
      <c r="S17" s="8"/>
      <c r="T17" s="8"/>
      <c r="U17" s="8"/>
      <c r="V17" s="8"/>
    </row>
    <row r="18" spans="1:22" s="3" customFormat="1" ht="15" customHeight="1" x14ac:dyDescent="0.2">
      <c r="A18" s="282" t="s">
        <v>4</v>
      </c>
      <c r="B18" s="282"/>
      <c r="C18" s="282"/>
      <c r="D18" s="6"/>
      <c r="E18" s="6"/>
      <c r="F18" s="6"/>
      <c r="G18" s="6"/>
      <c r="H18" s="6"/>
      <c r="I18" s="6"/>
      <c r="J18" s="6"/>
      <c r="K18" s="6"/>
      <c r="L18" s="6"/>
      <c r="M18" s="6"/>
      <c r="N18" s="6"/>
      <c r="O18" s="6"/>
      <c r="P18" s="6"/>
      <c r="Q18" s="6"/>
      <c r="R18" s="6"/>
      <c r="S18" s="6"/>
      <c r="T18" s="6"/>
      <c r="U18" s="6"/>
      <c r="V18" s="6"/>
    </row>
    <row r="19" spans="1:22" s="3" customFormat="1" ht="15" customHeight="1" x14ac:dyDescent="0.2">
      <c r="A19" s="4"/>
      <c r="B19" s="4"/>
      <c r="C19" s="4"/>
      <c r="D19" s="4"/>
      <c r="E19" s="4"/>
      <c r="F19" s="4"/>
      <c r="G19" s="4"/>
      <c r="H19" s="4"/>
      <c r="I19" s="4"/>
      <c r="J19" s="4"/>
      <c r="K19" s="4"/>
      <c r="L19" s="4"/>
      <c r="M19" s="4"/>
      <c r="N19" s="4"/>
      <c r="O19" s="4"/>
      <c r="P19" s="4"/>
      <c r="Q19" s="4"/>
      <c r="R19" s="4"/>
      <c r="S19" s="4"/>
    </row>
    <row r="20" spans="1:22" s="3" customFormat="1" ht="15" customHeight="1" x14ac:dyDescent="0.2">
      <c r="A20" s="283" t="s">
        <v>390</v>
      </c>
      <c r="B20" s="284"/>
      <c r="C20" s="284"/>
      <c r="D20" s="7"/>
      <c r="E20" s="7"/>
      <c r="F20" s="7"/>
      <c r="G20" s="7"/>
      <c r="H20" s="7"/>
      <c r="I20" s="7"/>
      <c r="J20" s="7"/>
      <c r="K20" s="7"/>
      <c r="L20" s="7"/>
      <c r="M20" s="7"/>
      <c r="N20" s="7"/>
      <c r="O20" s="7"/>
      <c r="P20" s="7"/>
      <c r="Q20" s="7"/>
      <c r="R20" s="7"/>
      <c r="S20" s="7"/>
      <c r="T20" s="7"/>
      <c r="U20" s="7"/>
      <c r="V20" s="7"/>
    </row>
    <row r="21" spans="1:22" s="3" customFormat="1" ht="15" customHeight="1" x14ac:dyDescent="0.2">
      <c r="A21" s="6"/>
      <c r="B21" s="6"/>
      <c r="C21" s="6"/>
      <c r="D21" s="6"/>
      <c r="E21" s="6"/>
      <c r="F21" s="6"/>
      <c r="G21" s="6"/>
      <c r="H21" s="6"/>
      <c r="I21" s="4"/>
      <c r="J21" s="4"/>
      <c r="K21" s="4"/>
      <c r="L21" s="4"/>
      <c r="M21" s="4"/>
      <c r="N21" s="4"/>
      <c r="O21" s="4"/>
      <c r="P21" s="4"/>
      <c r="Q21" s="4"/>
      <c r="R21" s="4"/>
      <c r="S21" s="4"/>
    </row>
    <row r="22" spans="1:22" s="3" customFormat="1" ht="39.75" customHeight="1" x14ac:dyDescent="0.2">
      <c r="A22" s="25" t="s">
        <v>3</v>
      </c>
      <c r="B22" s="37" t="s">
        <v>64</v>
      </c>
      <c r="C22" s="36" t="s">
        <v>63</v>
      </c>
      <c r="D22" s="29"/>
      <c r="E22" s="29"/>
      <c r="F22" s="29"/>
      <c r="G22" s="29"/>
      <c r="H22" s="29"/>
      <c r="I22" s="28"/>
      <c r="J22" s="28"/>
      <c r="K22" s="28"/>
      <c r="L22" s="28"/>
      <c r="M22" s="28"/>
      <c r="N22" s="28"/>
      <c r="O22" s="28"/>
      <c r="P22" s="28"/>
      <c r="Q22" s="28"/>
      <c r="R22" s="28"/>
      <c r="S22" s="28"/>
      <c r="T22" s="27"/>
      <c r="U22" s="27"/>
      <c r="V22" s="27"/>
    </row>
    <row r="23" spans="1:22" s="3" customFormat="1" ht="16.5" customHeight="1" x14ac:dyDescent="0.2">
      <c r="A23" s="36">
        <v>1</v>
      </c>
      <c r="B23" s="37">
        <v>2</v>
      </c>
      <c r="C23" s="36">
        <v>3</v>
      </c>
      <c r="D23" s="29"/>
      <c r="E23" s="29"/>
      <c r="F23" s="29"/>
      <c r="G23" s="29"/>
      <c r="H23" s="29"/>
      <c r="I23" s="28"/>
      <c r="J23" s="28"/>
      <c r="K23" s="28"/>
      <c r="L23" s="28"/>
      <c r="M23" s="28"/>
      <c r="N23" s="28"/>
      <c r="O23" s="28"/>
      <c r="P23" s="28"/>
      <c r="Q23" s="28"/>
      <c r="R23" s="28"/>
      <c r="S23" s="28"/>
      <c r="T23" s="27"/>
      <c r="U23" s="27"/>
      <c r="V23" s="27"/>
    </row>
    <row r="24" spans="1:22" s="3" customFormat="1" ht="55.5" customHeight="1" x14ac:dyDescent="0.2">
      <c r="A24" s="24" t="s">
        <v>62</v>
      </c>
      <c r="B24" s="40" t="s">
        <v>270</v>
      </c>
      <c r="C24" s="36" t="s">
        <v>440</v>
      </c>
      <c r="D24" s="29"/>
      <c r="E24" s="29"/>
      <c r="F24" s="29"/>
      <c r="G24" s="29"/>
      <c r="H24" s="29"/>
      <c r="I24" s="28"/>
      <c r="J24" s="28"/>
      <c r="K24" s="28"/>
      <c r="L24" s="28"/>
      <c r="M24" s="28"/>
      <c r="N24" s="28"/>
      <c r="O24" s="28"/>
      <c r="P24" s="28"/>
      <c r="Q24" s="28"/>
      <c r="R24" s="28"/>
      <c r="S24" s="28"/>
      <c r="T24" s="27"/>
      <c r="U24" s="27"/>
      <c r="V24" s="27"/>
    </row>
    <row r="25" spans="1:22" s="3" customFormat="1" ht="101.25" customHeight="1" x14ac:dyDescent="0.2">
      <c r="A25" s="24" t="s">
        <v>61</v>
      </c>
      <c r="B25" s="35" t="s">
        <v>409</v>
      </c>
      <c r="C25" s="36" t="s">
        <v>444</v>
      </c>
      <c r="D25" s="29"/>
      <c r="E25" s="29"/>
      <c r="F25" s="29"/>
      <c r="G25" s="29"/>
      <c r="H25" s="29"/>
      <c r="I25" s="28"/>
      <c r="J25" s="28"/>
      <c r="K25" s="28"/>
      <c r="L25" s="28"/>
      <c r="M25" s="28"/>
      <c r="N25" s="28"/>
      <c r="O25" s="28"/>
      <c r="P25" s="28"/>
      <c r="Q25" s="28"/>
      <c r="R25" s="28"/>
      <c r="S25" s="28"/>
      <c r="T25" s="27"/>
      <c r="U25" s="27"/>
      <c r="V25" s="27"/>
    </row>
    <row r="26" spans="1:22" s="3" customFormat="1" ht="22.5" customHeight="1" x14ac:dyDescent="0.2">
      <c r="A26" s="279"/>
      <c r="B26" s="280"/>
      <c r="C26" s="281"/>
      <c r="D26" s="29"/>
      <c r="E26" s="29"/>
      <c r="F26" s="29"/>
      <c r="G26" s="29"/>
      <c r="H26" s="29"/>
      <c r="I26" s="28"/>
      <c r="J26" s="28"/>
      <c r="K26" s="28"/>
      <c r="L26" s="28"/>
      <c r="M26" s="28"/>
      <c r="N26" s="28"/>
      <c r="O26" s="28"/>
      <c r="P26" s="28"/>
      <c r="Q26" s="28"/>
      <c r="R26" s="28"/>
      <c r="S26" s="28"/>
      <c r="T26" s="27"/>
      <c r="U26" s="27"/>
      <c r="V26" s="27"/>
    </row>
    <row r="27" spans="1:22" s="31" customFormat="1" ht="58.5" customHeight="1" x14ac:dyDescent="0.2">
      <c r="A27" s="24" t="s">
        <v>60</v>
      </c>
      <c r="B27" s="140" t="s">
        <v>339</v>
      </c>
      <c r="C27" s="36" t="s">
        <v>407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40" t="s">
        <v>72</v>
      </c>
      <c r="C28" s="36" t="s">
        <v>408</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40" t="s">
        <v>71</v>
      </c>
      <c r="C29" s="36" t="s">
        <v>445</v>
      </c>
      <c r="D29" s="34"/>
      <c r="E29" s="34"/>
      <c r="F29" s="34"/>
      <c r="G29" s="34"/>
      <c r="H29" s="33"/>
      <c r="I29" s="33"/>
      <c r="J29" s="33"/>
      <c r="K29" s="33"/>
      <c r="L29" s="33"/>
      <c r="M29" s="33"/>
      <c r="N29" s="33"/>
      <c r="O29" s="33"/>
      <c r="P29" s="33"/>
      <c r="Q29" s="33"/>
      <c r="R29" s="33"/>
      <c r="S29" s="32"/>
      <c r="T29" s="32"/>
      <c r="U29" s="32"/>
      <c r="V29" s="32"/>
    </row>
    <row r="30" spans="1:22" s="31" customFormat="1" ht="42.75" customHeight="1" x14ac:dyDescent="0.2">
      <c r="A30" s="24" t="s">
        <v>56</v>
      </c>
      <c r="B30" s="140" t="s">
        <v>340</v>
      </c>
      <c r="C30" s="36" t="s">
        <v>470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54</v>
      </c>
      <c r="B31" s="140" t="s">
        <v>341</v>
      </c>
      <c r="C31" s="36" t="s">
        <v>446</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52</v>
      </c>
      <c r="B32" s="140" t="s">
        <v>342</v>
      </c>
      <c r="C32" s="36" t="s">
        <v>469</v>
      </c>
      <c r="D32" s="34"/>
      <c r="E32" s="34"/>
      <c r="F32" s="34"/>
      <c r="G32" s="34"/>
      <c r="H32" s="33"/>
      <c r="I32" s="33"/>
      <c r="J32" s="33"/>
      <c r="K32" s="33"/>
      <c r="L32" s="33"/>
      <c r="M32" s="33"/>
      <c r="N32" s="33"/>
      <c r="O32" s="33"/>
      <c r="P32" s="33"/>
      <c r="Q32" s="33"/>
      <c r="R32" s="33"/>
      <c r="S32" s="32"/>
      <c r="T32" s="32"/>
      <c r="U32" s="32"/>
      <c r="V32" s="32"/>
    </row>
    <row r="33" spans="1:22" s="31" customFormat="1" ht="51.75" customHeight="1" x14ac:dyDescent="0.2">
      <c r="A33" s="24" t="s">
        <v>70</v>
      </c>
      <c r="B33" s="39" t="s">
        <v>343</v>
      </c>
      <c r="C33" s="36" t="s">
        <v>471</v>
      </c>
      <c r="D33" s="34"/>
      <c r="E33" s="34"/>
      <c r="F33" s="34"/>
      <c r="G33" s="34"/>
      <c r="H33" s="33"/>
      <c r="I33" s="33"/>
      <c r="J33" s="33"/>
      <c r="K33" s="33"/>
      <c r="L33" s="33"/>
      <c r="M33" s="33"/>
      <c r="N33" s="33"/>
      <c r="O33" s="33"/>
      <c r="P33" s="33"/>
      <c r="Q33" s="33"/>
      <c r="R33" s="33"/>
      <c r="S33" s="32"/>
      <c r="T33" s="32"/>
      <c r="U33" s="32"/>
      <c r="V33" s="32"/>
    </row>
    <row r="34" spans="1:22" s="31" customFormat="1" ht="51.75" customHeight="1" x14ac:dyDescent="0.2">
      <c r="A34" s="24" t="s">
        <v>68</v>
      </c>
      <c r="B34" s="39" t="s">
        <v>344</v>
      </c>
      <c r="C34" s="36" t="s">
        <v>448</v>
      </c>
      <c r="D34" s="34"/>
      <c r="E34" s="34"/>
      <c r="F34" s="34"/>
      <c r="G34" s="34"/>
      <c r="H34" s="33"/>
      <c r="I34" s="33"/>
      <c r="J34" s="33"/>
      <c r="K34" s="33"/>
      <c r="L34" s="33"/>
      <c r="M34" s="33"/>
      <c r="N34" s="33"/>
      <c r="O34" s="33"/>
      <c r="P34" s="33"/>
      <c r="Q34" s="33"/>
      <c r="R34" s="33"/>
      <c r="S34" s="32"/>
      <c r="T34" s="32"/>
      <c r="U34" s="32"/>
      <c r="V34" s="32"/>
    </row>
    <row r="35" spans="1:22" s="31" customFormat="1" ht="101.25" customHeight="1" x14ac:dyDescent="0.2">
      <c r="A35" s="24" t="s">
        <v>67</v>
      </c>
      <c r="B35" s="39" t="s">
        <v>345</v>
      </c>
      <c r="C35" s="36" t="s">
        <v>447</v>
      </c>
      <c r="D35" s="34"/>
      <c r="E35" s="34"/>
      <c r="F35" s="34"/>
      <c r="G35" s="34"/>
      <c r="H35" s="33"/>
      <c r="I35" s="33"/>
      <c r="J35" s="33"/>
      <c r="K35" s="33"/>
      <c r="L35" s="33"/>
      <c r="M35" s="33"/>
      <c r="N35" s="33"/>
      <c r="O35" s="33"/>
      <c r="P35" s="33"/>
      <c r="Q35" s="33"/>
      <c r="R35" s="33"/>
      <c r="S35" s="32"/>
      <c r="T35" s="32"/>
      <c r="U35" s="32"/>
      <c r="V35" s="32"/>
    </row>
    <row r="36" spans="1:22" ht="111" customHeight="1" x14ac:dyDescent="0.25">
      <c r="A36" s="24" t="s">
        <v>359</v>
      </c>
      <c r="B36" s="39" t="s">
        <v>346</v>
      </c>
      <c r="C36" s="36" t="s">
        <v>448</v>
      </c>
      <c r="D36" s="23"/>
      <c r="E36" s="23"/>
      <c r="F36" s="23"/>
      <c r="G36" s="23"/>
      <c r="H36" s="23"/>
      <c r="I36" s="23"/>
      <c r="J36" s="23"/>
      <c r="K36" s="23"/>
      <c r="L36" s="23"/>
      <c r="M36" s="23"/>
      <c r="N36" s="23"/>
      <c r="O36" s="23"/>
      <c r="P36" s="23"/>
      <c r="Q36" s="23"/>
      <c r="R36" s="23"/>
      <c r="S36" s="23"/>
      <c r="T36" s="23"/>
      <c r="U36" s="23"/>
      <c r="V36" s="23"/>
    </row>
    <row r="37" spans="1:22" ht="58.5" customHeight="1" x14ac:dyDescent="0.25">
      <c r="A37" s="24" t="s">
        <v>349</v>
      </c>
      <c r="B37" s="39" t="s">
        <v>69</v>
      </c>
      <c r="C37" s="36" t="s">
        <v>446</v>
      </c>
      <c r="D37" s="23"/>
      <c r="E37" s="23"/>
      <c r="F37" s="23"/>
      <c r="G37" s="23"/>
      <c r="H37" s="23"/>
      <c r="I37" s="23"/>
      <c r="J37" s="23"/>
      <c r="K37" s="23"/>
      <c r="L37" s="23"/>
      <c r="M37" s="23"/>
      <c r="N37" s="23"/>
      <c r="O37" s="23"/>
      <c r="P37" s="23"/>
      <c r="Q37" s="23"/>
      <c r="R37" s="23"/>
      <c r="S37" s="23"/>
      <c r="T37" s="23"/>
      <c r="U37" s="23"/>
      <c r="V37" s="23"/>
    </row>
    <row r="38" spans="1:22" ht="51.75" customHeight="1" x14ac:dyDescent="0.25">
      <c r="A38" s="24" t="s">
        <v>360</v>
      </c>
      <c r="B38" s="39" t="s">
        <v>347</v>
      </c>
      <c r="C38" s="36" t="s">
        <v>446</v>
      </c>
      <c r="D38" s="23"/>
      <c r="E38" s="23"/>
      <c r="F38" s="23"/>
      <c r="G38" s="23"/>
      <c r="H38" s="23"/>
      <c r="I38" s="23"/>
      <c r="J38" s="23"/>
      <c r="K38" s="23"/>
      <c r="L38" s="23"/>
      <c r="M38" s="23"/>
      <c r="N38" s="23"/>
      <c r="O38" s="23"/>
      <c r="P38" s="23"/>
      <c r="Q38" s="23"/>
      <c r="R38" s="23"/>
      <c r="S38" s="23"/>
      <c r="T38" s="23"/>
      <c r="U38" s="23"/>
      <c r="V38" s="23"/>
    </row>
    <row r="39" spans="1:22" ht="43.5" customHeight="1" x14ac:dyDescent="0.25">
      <c r="A39" s="24" t="s">
        <v>350</v>
      </c>
      <c r="B39" s="39" t="s">
        <v>348</v>
      </c>
      <c r="C39" s="36" t="s">
        <v>446</v>
      </c>
      <c r="D39" s="23"/>
      <c r="E39" s="23"/>
      <c r="F39" s="23"/>
      <c r="G39" s="23"/>
      <c r="H39" s="23"/>
      <c r="I39" s="23"/>
      <c r="J39" s="23"/>
      <c r="K39" s="23"/>
      <c r="L39" s="23"/>
      <c r="M39" s="23"/>
      <c r="N39" s="23"/>
      <c r="O39" s="23"/>
      <c r="P39" s="23"/>
      <c r="Q39" s="23"/>
      <c r="R39" s="23"/>
      <c r="S39" s="23"/>
      <c r="T39" s="23"/>
      <c r="U39" s="23"/>
      <c r="V39" s="23"/>
    </row>
    <row r="40" spans="1:22" ht="43.5" customHeight="1" x14ac:dyDescent="0.25">
      <c r="A40" s="24" t="s">
        <v>361</v>
      </c>
      <c r="B40" s="39" t="s">
        <v>206</v>
      </c>
      <c r="C40" s="36" t="s">
        <v>446</v>
      </c>
      <c r="D40" s="23"/>
      <c r="E40" s="23"/>
      <c r="F40" s="23"/>
      <c r="G40" s="23"/>
      <c r="H40" s="23"/>
      <c r="I40" s="23"/>
      <c r="J40" s="23"/>
      <c r="K40" s="23"/>
      <c r="L40" s="23"/>
      <c r="M40" s="23"/>
      <c r="N40" s="23"/>
      <c r="O40" s="23"/>
      <c r="P40" s="23"/>
      <c r="Q40" s="23"/>
      <c r="R40" s="23"/>
      <c r="S40" s="23"/>
      <c r="T40" s="23"/>
      <c r="U40" s="23"/>
      <c r="V40" s="23"/>
    </row>
    <row r="41" spans="1:22" ht="23.25" customHeight="1" x14ac:dyDescent="0.25">
      <c r="A41" s="279"/>
      <c r="B41" s="280"/>
      <c r="C41" s="281"/>
      <c r="D41" s="23"/>
      <c r="E41" s="23"/>
      <c r="F41" s="23"/>
      <c r="G41" s="23"/>
      <c r="H41" s="23"/>
      <c r="I41" s="23"/>
      <c r="J41" s="23"/>
      <c r="K41" s="23"/>
      <c r="L41" s="23"/>
      <c r="M41" s="23"/>
      <c r="N41" s="23"/>
      <c r="O41" s="23"/>
      <c r="P41" s="23"/>
      <c r="Q41" s="23"/>
      <c r="R41" s="23"/>
      <c r="S41" s="23"/>
      <c r="T41" s="23"/>
      <c r="U41" s="23"/>
      <c r="V41" s="23"/>
    </row>
    <row r="42" spans="1:22" ht="63" x14ac:dyDescent="0.25">
      <c r="A42" s="24" t="s">
        <v>351</v>
      </c>
      <c r="B42" s="39" t="s">
        <v>403</v>
      </c>
      <c r="C42" s="36" t="s">
        <v>449</v>
      </c>
      <c r="D42" s="23"/>
      <c r="E42" s="23"/>
      <c r="F42" s="23"/>
      <c r="G42" s="23"/>
      <c r="H42" s="23"/>
      <c r="I42" s="23"/>
      <c r="J42" s="23"/>
      <c r="K42" s="23"/>
      <c r="L42" s="23"/>
      <c r="M42" s="23"/>
      <c r="N42" s="23"/>
      <c r="O42" s="23"/>
      <c r="P42" s="23"/>
      <c r="Q42" s="23"/>
      <c r="R42" s="23"/>
      <c r="S42" s="23"/>
      <c r="T42" s="23"/>
      <c r="U42" s="23"/>
      <c r="V42" s="23"/>
    </row>
    <row r="43" spans="1:22" ht="105.75" customHeight="1" x14ac:dyDescent="0.25">
      <c r="A43" s="24" t="s">
        <v>362</v>
      </c>
      <c r="B43" s="39" t="s">
        <v>385</v>
      </c>
      <c r="C43" s="36" t="s">
        <v>450</v>
      </c>
      <c r="D43" s="23"/>
      <c r="E43" s="23"/>
      <c r="F43" s="23"/>
      <c r="G43" s="23"/>
      <c r="H43" s="23"/>
      <c r="I43" s="23"/>
      <c r="J43" s="23"/>
      <c r="K43" s="23"/>
      <c r="L43" s="23"/>
      <c r="M43" s="23"/>
      <c r="N43" s="23"/>
      <c r="O43" s="23"/>
      <c r="P43" s="23"/>
      <c r="Q43" s="23"/>
      <c r="R43" s="23"/>
      <c r="S43" s="23"/>
      <c r="T43" s="23"/>
      <c r="U43" s="23"/>
      <c r="V43" s="23"/>
    </row>
    <row r="44" spans="1:22" ht="83.25" customHeight="1" x14ac:dyDescent="0.25">
      <c r="A44" s="24" t="s">
        <v>352</v>
      </c>
      <c r="B44" s="39" t="s">
        <v>400</v>
      </c>
      <c r="C44" s="36" t="s">
        <v>450</v>
      </c>
      <c r="D44" s="23"/>
      <c r="E44" s="23"/>
      <c r="F44" s="23"/>
      <c r="G44" s="23"/>
      <c r="H44" s="23"/>
      <c r="I44" s="23"/>
      <c r="J44" s="23"/>
      <c r="K44" s="23"/>
      <c r="L44" s="23"/>
      <c r="M44" s="23"/>
      <c r="N44" s="23"/>
      <c r="O44" s="23"/>
      <c r="P44" s="23"/>
      <c r="Q44" s="23"/>
      <c r="R44" s="23"/>
      <c r="S44" s="23"/>
      <c r="T44" s="23"/>
      <c r="U44" s="23"/>
      <c r="V44" s="23"/>
    </row>
    <row r="45" spans="1:22" ht="186" customHeight="1" x14ac:dyDescent="0.25">
      <c r="A45" s="24" t="s">
        <v>365</v>
      </c>
      <c r="B45" s="39" t="s">
        <v>366</v>
      </c>
      <c r="C45" s="36" t="s">
        <v>451</v>
      </c>
      <c r="D45" s="23"/>
      <c r="E45" s="23"/>
      <c r="F45" s="23"/>
      <c r="G45" s="23"/>
      <c r="H45" s="23"/>
      <c r="I45" s="23"/>
      <c r="J45" s="23"/>
      <c r="K45" s="23"/>
      <c r="L45" s="23"/>
      <c r="M45" s="23"/>
      <c r="N45" s="23"/>
      <c r="O45" s="23"/>
      <c r="P45" s="23"/>
      <c r="Q45" s="23"/>
      <c r="R45" s="23"/>
      <c r="S45" s="23"/>
      <c r="T45" s="23"/>
      <c r="U45" s="23"/>
      <c r="V45" s="23"/>
    </row>
    <row r="46" spans="1:22" ht="111" customHeight="1" x14ac:dyDescent="0.25">
      <c r="A46" s="24" t="s">
        <v>353</v>
      </c>
      <c r="B46" s="39" t="s">
        <v>391</v>
      </c>
      <c r="C46" s="36" t="s">
        <v>452</v>
      </c>
      <c r="D46" s="23"/>
      <c r="E46" s="23"/>
      <c r="F46" s="23"/>
      <c r="G46" s="23"/>
      <c r="H46" s="23"/>
      <c r="I46" s="23"/>
      <c r="J46" s="23"/>
      <c r="K46" s="23"/>
      <c r="L46" s="23"/>
      <c r="M46" s="23"/>
      <c r="N46" s="23"/>
      <c r="O46" s="23"/>
      <c r="P46" s="23"/>
      <c r="Q46" s="23"/>
      <c r="R46" s="23"/>
      <c r="S46" s="23"/>
      <c r="T46" s="23"/>
      <c r="U46" s="23"/>
      <c r="V46" s="23"/>
    </row>
    <row r="47" spans="1:22" ht="120" customHeight="1" x14ac:dyDescent="0.25">
      <c r="A47" s="24" t="s">
        <v>386</v>
      </c>
      <c r="B47" s="39" t="s">
        <v>392</v>
      </c>
      <c r="C47" s="36" t="s">
        <v>453</v>
      </c>
      <c r="D47" s="23"/>
      <c r="E47" s="23"/>
      <c r="F47" s="23"/>
      <c r="G47" s="23"/>
      <c r="H47" s="23"/>
      <c r="I47" s="23"/>
      <c r="J47" s="23"/>
      <c r="K47" s="23"/>
      <c r="L47" s="23"/>
      <c r="M47" s="23"/>
      <c r="N47" s="23"/>
      <c r="O47" s="23"/>
      <c r="P47" s="23"/>
      <c r="Q47" s="23"/>
      <c r="R47" s="23"/>
      <c r="S47" s="23"/>
      <c r="T47" s="23"/>
      <c r="U47" s="23"/>
      <c r="V47" s="23"/>
    </row>
    <row r="48" spans="1:22" ht="101.25" customHeight="1" x14ac:dyDescent="0.25">
      <c r="A48" s="24" t="s">
        <v>354</v>
      </c>
      <c r="B48" s="39" t="s">
        <v>393</v>
      </c>
      <c r="C48" s="36" t="s">
        <v>454</v>
      </c>
      <c r="D48" s="23"/>
      <c r="E48" s="23"/>
      <c r="F48" s="23"/>
      <c r="G48" s="23"/>
      <c r="H48" s="23"/>
      <c r="I48" s="23"/>
      <c r="J48" s="23"/>
      <c r="K48" s="23"/>
      <c r="L48" s="23"/>
      <c r="M48" s="23"/>
      <c r="N48" s="23"/>
      <c r="O48" s="23"/>
      <c r="P48" s="23"/>
      <c r="Q48" s="23"/>
      <c r="R48" s="23"/>
      <c r="S48" s="23"/>
      <c r="T48" s="23"/>
      <c r="U48" s="23"/>
      <c r="V48" s="23"/>
    </row>
    <row r="49" spans="1:22" ht="18.75" customHeight="1" x14ac:dyDescent="0.25">
      <c r="A49" s="279"/>
      <c r="B49" s="280"/>
      <c r="C49" s="281"/>
      <c r="D49" s="23"/>
      <c r="E49" s="23"/>
      <c r="F49" s="23"/>
      <c r="G49" s="23"/>
      <c r="H49" s="23"/>
      <c r="I49" s="23"/>
      <c r="J49" s="23"/>
      <c r="K49" s="23"/>
      <c r="L49" s="23"/>
      <c r="M49" s="23"/>
      <c r="N49" s="23"/>
      <c r="O49" s="23"/>
      <c r="P49" s="23"/>
      <c r="Q49" s="23"/>
      <c r="R49" s="23"/>
      <c r="S49" s="23"/>
      <c r="T49" s="23"/>
      <c r="U49" s="23"/>
      <c r="V49" s="23"/>
    </row>
    <row r="50" spans="1:22" ht="75.75" customHeight="1" x14ac:dyDescent="0.25">
      <c r="A50" s="24" t="s">
        <v>387</v>
      </c>
      <c r="B50" s="39" t="s">
        <v>401</v>
      </c>
      <c r="C50" s="36" t="s">
        <v>546</v>
      </c>
      <c r="D50" s="23"/>
      <c r="E50" s="23"/>
      <c r="F50" s="23"/>
      <c r="G50" s="23"/>
      <c r="H50" s="23"/>
      <c r="I50" s="23"/>
      <c r="J50" s="23"/>
      <c r="K50" s="23"/>
      <c r="L50" s="23"/>
      <c r="M50" s="23"/>
      <c r="N50" s="23"/>
      <c r="O50" s="23"/>
      <c r="P50" s="23"/>
      <c r="Q50" s="23"/>
      <c r="R50" s="23"/>
      <c r="S50" s="23"/>
      <c r="T50" s="23"/>
      <c r="U50" s="23"/>
      <c r="V50" s="23"/>
    </row>
    <row r="51" spans="1:22" ht="71.25" customHeight="1" x14ac:dyDescent="0.25">
      <c r="A51" s="24" t="s">
        <v>355</v>
      </c>
      <c r="B51" s="39" t="s">
        <v>402</v>
      </c>
      <c r="C51" s="36" t="s">
        <v>547</v>
      </c>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row r="339" spans="1:22"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row>
    <row r="340" spans="1:22"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row>
  </sheetData>
  <mergeCells count="12">
    <mergeCell ref="A17:C17"/>
    <mergeCell ref="A7:B7"/>
    <mergeCell ref="A9:C9"/>
    <mergeCell ref="A11:C11"/>
    <mergeCell ref="A12:C12"/>
    <mergeCell ref="A14:C14"/>
    <mergeCell ref="A15:C15"/>
    <mergeCell ref="A26:C26"/>
    <mergeCell ref="A41:C41"/>
    <mergeCell ref="A49:C49"/>
    <mergeCell ref="A18:C18"/>
    <mergeCell ref="A20:C20"/>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4"/>
  <sheetViews>
    <sheetView topLeftCell="A21" zoomScale="80" zoomScaleNormal="80" zoomScaleSheetLayoutView="70" workbookViewId="0">
      <selection activeCell="J31" sqref="J31:K31"/>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8.28515625" style="59" bestFit="1" customWidth="1"/>
    <col min="8" max="8" width="10.28515625" style="59" customWidth="1"/>
    <col min="9" max="9" width="8.7109375" style="59" customWidth="1"/>
    <col min="10" max="10" width="8.140625" style="59" customWidth="1"/>
    <col min="11" max="11" width="6.7109375" style="59" bestFit="1" customWidth="1"/>
    <col min="12" max="12" width="11" style="58" customWidth="1"/>
    <col min="13" max="13" width="5.28515625" style="58" customWidth="1"/>
    <col min="14" max="14" width="8.5703125" style="58" customWidth="1"/>
    <col min="15" max="15" width="4.28515625" style="58" bestFit="1" customWidth="1"/>
    <col min="16" max="16" width="9.7109375" style="58" customWidth="1"/>
    <col min="17" max="19" width="6.140625" style="58" customWidth="1"/>
    <col min="20" max="20" width="8.140625" style="58" bestFit="1" customWidth="1"/>
    <col min="21" max="23" width="6.140625" style="58" customWidth="1"/>
    <col min="24" max="24" width="8.140625" style="58" bestFit="1" customWidth="1"/>
    <col min="25" max="25" width="4.28515625" style="58" bestFit="1" customWidth="1"/>
    <col min="26" max="27" width="6.140625" style="58" customWidth="1"/>
    <col min="28" max="28" width="8.140625" style="58" bestFit="1" customWidth="1"/>
    <col min="29" max="29" width="6.140625" style="58" customWidth="1"/>
    <col min="30" max="30" width="13.140625" style="58" bestFit="1" customWidth="1"/>
    <col min="31" max="31" width="6.140625" style="58" customWidth="1"/>
    <col min="32" max="32" width="13.140625" style="58" customWidth="1"/>
    <col min="33" max="33" width="24.85546875" style="58" customWidth="1"/>
    <col min="34" max="16384" width="9.140625" style="58"/>
  </cols>
  <sheetData>
    <row r="1" spans="1:33" x14ac:dyDescent="0.25">
      <c r="A1" s="223" t="s">
        <v>438</v>
      </c>
      <c r="B1" s="1" t="e">
        <f>'6.1. Паспорт сетевой график'!B1</f>
        <v>#REF!</v>
      </c>
    </row>
    <row r="3" spans="1:33" ht="18.75" x14ac:dyDescent="0.25">
      <c r="A3" s="59"/>
      <c r="B3" s="59"/>
      <c r="C3" s="59"/>
      <c r="D3" s="59"/>
      <c r="E3" s="59"/>
      <c r="F3" s="59"/>
      <c r="L3" s="59"/>
      <c r="M3" s="59"/>
      <c r="AG3" s="38" t="s">
        <v>66</v>
      </c>
    </row>
    <row r="4" spans="1:33" ht="18.75" x14ac:dyDescent="0.3">
      <c r="A4" s="59"/>
      <c r="B4" s="59"/>
      <c r="C4" s="59"/>
      <c r="D4" s="59"/>
      <c r="E4" s="59"/>
      <c r="F4" s="59"/>
      <c r="L4" s="59"/>
      <c r="M4" s="59"/>
      <c r="AG4" s="15" t="s">
        <v>8</v>
      </c>
    </row>
    <row r="5" spans="1:33" ht="18.75" x14ac:dyDescent="0.3">
      <c r="A5" s="59"/>
      <c r="B5" s="59"/>
      <c r="C5" s="59"/>
      <c r="D5" s="59"/>
      <c r="E5" s="59"/>
      <c r="F5" s="59"/>
      <c r="L5" s="59"/>
      <c r="M5" s="59"/>
      <c r="AG5" s="15" t="s">
        <v>65</v>
      </c>
    </row>
    <row r="6" spans="1:33" ht="18.75" customHeight="1" x14ac:dyDescent="0.25">
      <c r="A6" s="294" t="str">
        <f>'6.1. Паспорт сетевой график'!A7</f>
        <v>Год раскрытия информации: 2016 год</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row>
    <row r="7" spans="1:33" ht="18.75" x14ac:dyDescent="0.3">
      <c r="A7" s="59"/>
      <c r="B7" s="59"/>
      <c r="C7" s="59"/>
      <c r="D7" s="59"/>
      <c r="E7" s="59"/>
      <c r="F7" s="59"/>
      <c r="L7" s="59"/>
      <c r="M7" s="59"/>
      <c r="AG7" s="15"/>
    </row>
    <row r="8" spans="1:33" ht="18.75" x14ac:dyDescent="0.25">
      <c r="A8" s="287" t="s">
        <v>7</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row>
    <row r="9" spans="1:33" ht="18.75" x14ac:dyDescent="0.25">
      <c r="A9" s="13"/>
      <c r="B9" s="13"/>
      <c r="C9" s="13"/>
      <c r="D9" s="13"/>
      <c r="E9" s="13"/>
      <c r="F9" s="13"/>
      <c r="G9" s="13"/>
      <c r="H9" s="13"/>
      <c r="I9" s="13"/>
      <c r="J9" s="82"/>
      <c r="K9" s="82"/>
      <c r="L9" s="82"/>
      <c r="M9" s="82"/>
      <c r="N9" s="82"/>
      <c r="O9" s="82"/>
      <c r="P9" s="82"/>
      <c r="Q9" s="82"/>
      <c r="R9" s="82"/>
      <c r="S9" s="82"/>
      <c r="T9" s="82"/>
      <c r="U9" s="82"/>
      <c r="V9" s="82"/>
      <c r="W9" s="82"/>
      <c r="X9" s="82"/>
      <c r="Y9" s="82"/>
      <c r="Z9" s="82"/>
      <c r="AA9" s="82"/>
      <c r="AB9" s="82"/>
      <c r="AC9" s="82"/>
      <c r="AD9" s="82"/>
      <c r="AE9" s="82"/>
      <c r="AF9" s="82"/>
      <c r="AG9" s="82"/>
    </row>
    <row r="10" spans="1:33" x14ac:dyDescent="0.25">
      <c r="A10" s="292" t="str">
        <f>'6.1. Паспорт сетевой график'!A11</f>
        <v>АО "Янтарьэнерго"</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row>
    <row r="11" spans="1:33" ht="18.75" customHeight="1" x14ac:dyDescent="0.25">
      <c r="A11" s="282" t="s">
        <v>6</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row>
    <row r="12" spans="1:33" ht="18.75" x14ac:dyDescent="0.25">
      <c r="A12" s="13"/>
      <c r="B12" s="13"/>
      <c r="C12" s="13"/>
      <c r="D12" s="13"/>
      <c r="E12" s="13"/>
      <c r="F12" s="13"/>
      <c r="G12" s="13"/>
      <c r="H12" s="13"/>
      <c r="I12" s="13"/>
      <c r="J12" s="82"/>
      <c r="K12" s="82"/>
      <c r="L12" s="82"/>
      <c r="M12" s="82"/>
      <c r="N12" s="82"/>
      <c r="O12" s="82"/>
      <c r="P12" s="82"/>
      <c r="Q12" s="82"/>
      <c r="R12" s="82"/>
      <c r="S12" s="82"/>
      <c r="T12" s="82"/>
      <c r="U12" s="82"/>
      <c r="V12" s="82"/>
      <c r="W12" s="82"/>
      <c r="X12" s="82"/>
      <c r="Y12" s="82"/>
      <c r="Z12" s="82"/>
      <c r="AA12" s="82"/>
      <c r="AB12" s="82"/>
      <c r="AC12" s="82"/>
      <c r="AD12" s="82"/>
      <c r="AE12" s="82"/>
      <c r="AF12" s="82"/>
      <c r="AG12" s="82"/>
    </row>
    <row r="13" spans="1:33" x14ac:dyDescent="0.25">
      <c r="A13" s="292" t="str">
        <f>'6.1. Паспорт сетевой график'!A14</f>
        <v>F_4492</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row>
    <row r="14" spans="1:33" x14ac:dyDescent="0.25">
      <c r="A14" s="282" t="s">
        <v>5</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row>
    <row r="15" spans="1:33" ht="16.5" customHeight="1" x14ac:dyDescent="0.3">
      <c r="A15" s="11"/>
      <c r="B15" s="11"/>
      <c r="C15" s="11"/>
      <c r="D15" s="11"/>
      <c r="E15" s="11"/>
      <c r="F15" s="11"/>
      <c r="G15" s="11"/>
      <c r="H15" s="11"/>
      <c r="I15" s="11"/>
      <c r="J15" s="81"/>
      <c r="K15" s="81"/>
      <c r="L15" s="81"/>
      <c r="M15" s="81"/>
      <c r="N15" s="81"/>
      <c r="O15" s="81"/>
      <c r="P15" s="81"/>
      <c r="Q15" s="81"/>
      <c r="R15" s="81"/>
      <c r="S15" s="81"/>
      <c r="T15" s="81"/>
      <c r="U15" s="81"/>
      <c r="V15" s="81"/>
      <c r="W15" s="81"/>
      <c r="X15" s="81"/>
      <c r="Y15" s="81"/>
      <c r="Z15" s="81"/>
      <c r="AA15" s="81"/>
      <c r="AB15" s="81"/>
      <c r="AC15" s="81"/>
      <c r="AD15" s="81"/>
      <c r="AE15" s="81"/>
      <c r="AF15" s="81"/>
      <c r="AG15" s="81"/>
    </row>
    <row r="16" spans="1:33" ht="36" customHeight="1" x14ac:dyDescent="0.25">
      <c r="A16" s="289" t="str">
        <f>'6.1. Паспорт сетевой график'!A17</f>
        <v>Реконструкция сетей 60 кВ в западном энергорайоне Калининградской области с переводом на напряжение 110 кВ</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row>
    <row r="17" spans="1:36" ht="15.75" customHeight="1" x14ac:dyDescent="0.25">
      <c r="A17" s="282" t="s">
        <v>4</v>
      </c>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row>
    <row r="18" spans="1:36" x14ac:dyDescent="0.2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row>
    <row r="19" spans="1:36" x14ac:dyDescent="0.25">
      <c r="A19" s="59"/>
      <c r="L19" s="59"/>
      <c r="M19" s="59"/>
      <c r="N19" s="59"/>
      <c r="O19" s="59"/>
      <c r="P19" s="59"/>
      <c r="Q19" s="59"/>
      <c r="R19" s="59"/>
      <c r="S19" s="59"/>
      <c r="T19" s="59"/>
      <c r="U19" s="59"/>
      <c r="V19" s="59"/>
      <c r="W19" s="59"/>
      <c r="X19" s="59"/>
      <c r="Y19" s="59"/>
      <c r="Z19" s="59"/>
      <c r="AA19" s="59"/>
      <c r="AB19" s="59"/>
      <c r="AC19" s="59"/>
      <c r="AD19" s="59"/>
      <c r="AE19" s="59"/>
      <c r="AF19" s="59"/>
    </row>
    <row r="20" spans="1:36" x14ac:dyDescent="0.25">
      <c r="A20" s="352" t="s">
        <v>375</v>
      </c>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row>
    <row r="21" spans="1:36" x14ac:dyDescent="0.25">
      <c r="A21" s="59"/>
      <c r="B21" s="59"/>
      <c r="C21" s="59"/>
      <c r="D21" s="59"/>
      <c r="E21" s="59"/>
      <c r="F21" s="59"/>
      <c r="L21" s="59"/>
      <c r="M21" s="59"/>
      <c r="N21" s="59"/>
      <c r="O21" s="59"/>
      <c r="P21" s="59"/>
      <c r="Q21" s="59"/>
      <c r="R21" s="59"/>
      <c r="S21" s="59"/>
      <c r="T21" s="59"/>
      <c r="U21" s="59"/>
      <c r="V21" s="59"/>
      <c r="W21" s="59"/>
      <c r="X21" s="59"/>
      <c r="Y21" s="59"/>
      <c r="Z21" s="59"/>
      <c r="AA21" s="59"/>
      <c r="AB21" s="59"/>
      <c r="AC21" s="59"/>
      <c r="AD21" s="59"/>
      <c r="AE21" s="59"/>
      <c r="AF21" s="59"/>
    </row>
    <row r="22" spans="1:36" ht="33" customHeight="1" x14ac:dyDescent="0.25">
      <c r="A22" s="348" t="s">
        <v>184</v>
      </c>
      <c r="B22" s="348" t="s">
        <v>183</v>
      </c>
      <c r="C22" s="346" t="s">
        <v>182</v>
      </c>
      <c r="D22" s="346"/>
      <c r="E22" s="351" t="s">
        <v>181</v>
      </c>
      <c r="F22" s="351"/>
      <c r="G22" s="348" t="s">
        <v>559</v>
      </c>
      <c r="H22" s="357">
        <v>2016</v>
      </c>
      <c r="I22" s="358"/>
      <c r="J22" s="358"/>
      <c r="K22" s="358"/>
      <c r="L22" s="357">
        <v>2017</v>
      </c>
      <c r="M22" s="358"/>
      <c r="N22" s="358"/>
      <c r="O22" s="358"/>
      <c r="P22" s="357">
        <v>2018</v>
      </c>
      <c r="Q22" s="358"/>
      <c r="R22" s="358"/>
      <c r="S22" s="358"/>
      <c r="T22" s="357">
        <v>2019</v>
      </c>
      <c r="U22" s="358"/>
      <c r="V22" s="358"/>
      <c r="W22" s="358"/>
      <c r="X22" s="357">
        <v>2020</v>
      </c>
      <c r="Y22" s="358"/>
      <c r="Z22" s="358"/>
      <c r="AA22" s="358"/>
      <c r="AB22" s="357">
        <v>2021</v>
      </c>
      <c r="AC22" s="358"/>
      <c r="AD22" s="358"/>
      <c r="AE22" s="358"/>
      <c r="AF22" s="353" t="s">
        <v>180</v>
      </c>
      <c r="AG22" s="354"/>
      <c r="AH22" s="80"/>
      <c r="AI22" s="80"/>
      <c r="AJ22" s="80"/>
    </row>
    <row r="23" spans="1:36" ht="99.75" customHeight="1" x14ac:dyDescent="0.25">
      <c r="A23" s="349"/>
      <c r="B23" s="349"/>
      <c r="C23" s="346"/>
      <c r="D23" s="346"/>
      <c r="E23" s="351"/>
      <c r="F23" s="351"/>
      <c r="G23" s="349"/>
      <c r="H23" s="346" t="s">
        <v>2</v>
      </c>
      <c r="I23" s="346"/>
      <c r="J23" s="346" t="s">
        <v>9</v>
      </c>
      <c r="K23" s="346"/>
      <c r="L23" s="346" t="s">
        <v>2</v>
      </c>
      <c r="M23" s="346"/>
      <c r="N23" s="346" t="s">
        <v>178</v>
      </c>
      <c r="O23" s="346"/>
      <c r="P23" s="346" t="s">
        <v>2</v>
      </c>
      <c r="Q23" s="346"/>
      <c r="R23" s="346" t="s">
        <v>178</v>
      </c>
      <c r="S23" s="346"/>
      <c r="T23" s="346" t="s">
        <v>2</v>
      </c>
      <c r="U23" s="346"/>
      <c r="V23" s="346" t="s">
        <v>178</v>
      </c>
      <c r="W23" s="346"/>
      <c r="X23" s="346" t="s">
        <v>2</v>
      </c>
      <c r="Y23" s="346"/>
      <c r="Z23" s="346" t="s">
        <v>178</v>
      </c>
      <c r="AA23" s="346"/>
      <c r="AB23" s="346" t="s">
        <v>2</v>
      </c>
      <c r="AC23" s="346"/>
      <c r="AD23" s="346" t="s">
        <v>178</v>
      </c>
      <c r="AE23" s="346"/>
      <c r="AF23" s="355"/>
      <c r="AG23" s="356"/>
    </row>
    <row r="24" spans="1:36" ht="89.25" customHeight="1" x14ac:dyDescent="0.25">
      <c r="A24" s="350"/>
      <c r="B24" s="350"/>
      <c r="C24" s="77" t="s">
        <v>2</v>
      </c>
      <c r="D24" s="77" t="s">
        <v>178</v>
      </c>
      <c r="E24" s="79" t="s">
        <v>442</v>
      </c>
      <c r="F24" s="79" t="str">
        <f>CONCATENATE("по состоянию на 01.01.",)</f>
        <v>по состоянию на 01.01.</v>
      </c>
      <c r="G24" s="350"/>
      <c r="H24" s="78" t="s">
        <v>356</v>
      </c>
      <c r="I24" s="78" t="s">
        <v>357</v>
      </c>
      <c r="J24" s="78" t="s">
        <v>356</v>
      </c>
      <c r="K24" s="78" t="s">
        <v>357</v>
      </c>
      <c r="L24" s="78" t="s">
        <v>356</v>
      </c>
      <c r="M24" s="78" t="s">
        <v>357</v>
      </c>
      <c r="N24" s="78" t="s">
        <v>356</v>
      </c>
      <c r="O24" s="78" t="s">
        <v>357</v>
      </c>
      <c r="P24" s="78" t="s">
        <v>356</v>
      </c>
      <c r="Q24" s="78" t="s">
        <v>357</v>
      </c>
      <c r="R24" s="78" t="s">
        <v>356</v>
      </c>
      <c r="S24" s="78" t="s">
        <v>357</v>
      </c>
      <c r="T24" s="78" t="s">
        <v>356</v>
      </c>
      <c r="U24" s="78" t="s">
        <v>357</v>
      </c>
      <c r="V24" s="78" t="s">
        <v>356</v>
      </c>
      <c r="W24" s="78" t="s">
        <v>357</v>
      </c>
      <c r="X24" s="78" t="s">
        <v>356</v>
      </c>
      <c r="Y24" s="78" t="s">
        <v>357</v>
      </c>
      <c r="Z24" s="78" t="s">
        <v>356</v>
      </c>
      <c r="AA24" s="78" t="s">
        <v>357</v>
      </c>
      <c r="AB24" s="78" t="s">
        <v>356</v>
      </c>
      <c r="AC24" s="78" t="s">
        <v>357</v>
      </c>
      <c r="AD24" s="78" t="s">
        <v>356</v>
      </c>
      <c r="AE24" s="78" t="s">
        <v>357</v>
      </c>
      <c r="AF24" s="77" t="s">
        <v>179</v>
      </c>
      <c r="AG24" s="77" t="s">
        <v>178</v>
      </c>
    </row>
    <row r="25" spans="1:36" ht="19.5" customHeight="1" x14ac:dyDescent="0.25">
      <c r="A25" s="70">
        <v>1</v>
      </c>
      <c r="B25" s="70">
        <v>2</v>
      </c>
      <c r="C25" s="70">
        <v>3</v>
      </c>
      <c r="D25" s="70">
        <v>4</v>
      </c>
      <c r="E25" s="70">
        <v>5</v>
      </c>
      <c r="F25" s="70">
        <v>6</v>
      </c>
      <c r="G25" s="135">
        <v>7</v>
      </c>
      <c r="H25" s="135">
        <v>8</v>
      </c>
      <c r="I25" s="135">
        <v>9</v>
      </c>
      <c r="J25" s="226">
        <v>10</v>
      </c>
      <c r="K25" s="226">
        <v>11</v>
      </c>
      <c r="L25" s="226">
        <v>12</v>
      </c>
      <c r="M25" s="226">
        <v>13</v>
      </c>
      <c r="N25" s="226">
        <v>14</v>
      </c>
      <c r="O25" s="226">
        <v>15</v>
      </c>
      <c r="P25" s="226">
        <v>16</v>
      </c>
      <c r="Q25" s="226">
        <v>17</v>
      </c>
      <c r="R25" s="226">
        <v>18</v>
      </c>
      <c r="S25" s="226">
        <v>19</v>
      </c>
      <c r="T25" s="226">
        <v>20</v>
      </c>
      <c r="U25" s="226">
        <v>21</v>
      </c>
      <c r="V25" s="226">
        <v>22</v>
      </c>
      <c r="W25" s="226">
        <v>23</v>
      </c>
      <c r="X25" s="226">
        <v>24</v>
      </c>
      <c r="Y25" s="226">
        <v>25</v>
      </c>
      <c r="Z25" s="226">
        <v>26</v>
      </c>
      <c r="AA25" s="226">
        <v>27</v>
      </c>
      <c r="AB25" s="226">
        <v>28</v>
      </c>
      <c r="AC25" s="226">
        <v>29</v>
      </c>
      <c r="AD25" s="226">
        <v>30</v>
      </c>
      <c r="AE25" s="226">
        <v>31</v>
      </c>
      <c r="AF25" s="226">
        <v>32</v>
      </c>
      <c r="AG25" s="226">
        <v>33</v>
      </c>
    </row>
    <row r="26" spans="1:36" ht="47.25" customHeight="1" x14ac:dyDescent="0.25">
      <c r="A26" s="75">
        <v>1</v>
      </c>
      <c r="B26" s="74" t="s">
        <v>177</v>
      </c>
      <c r="C26" s="229">
        <v>2830.0912680799997</v>
      </c>
      <c r="D26" s="229" t="s">
        <v>281</v>
      </c>
      <c r="E26" s="229">
        <v>2830.0912680799997</v>
      </c>
      <c r="F26" s="229">
        <v>2830.0912680799997</v>
      </c>
      <c r="G26" s="229" t="s">
        <v>281</v>
      </c>
      <c r="H26" s="229">
        <v>0</v>
      </c>
      <c r="I26" s="229" t="s">
        <v>281</v>
      </c>
      <c r="J26" s="229">
        <v>15.375231830000002</v>
      </c>
      <c r="K26" s="229">
        <v>15.375231830000002</v>
      </c>
      <c r="L26" s="229">
        <v>1632.4085963320997</v>
      </c>
      <c r="M26" s="229" t="s">
        <v>281</v>
      </c>
      <c r="N26" s="229" t="s">
        <v>281</v>
      </c>
      <c r="O26" s="229" t="s">
        <v>281</v>
      </c>
      <c r="P26" s="229">
        <v>777.98586776749971</v>
      </c>
      <c r="Q26" s="229" t="s">
        <v>281</v>
      </c>
      <c r="R26" s="229" t="s">
        <v>281</v>
      </c>
      <c r="S26" s="229" t="s">
        <v>281</v>
      </c>
      <c r="T26" s="229">
        <v>0</v>
      </c>
      <c r="U26" s="229" t="s">
        <v>281</v>
      </c>
      <c r="V26" s="229" t="s">
        <v>281</v>
      </c>
      <c r="W26" s="229" t="s">
        <v>281</v>
      </c>
      <c r="X26" s="229">
        <v>0</v>
      </c>
      <c r="Y26" s="229" t="s">
        <v>281</v>
      </c>
      <c r="Z26" s="229" t="s">
        <v>281</v>
      </c>
      <c r="AA26" s="229" t="s">
        <v>281</v>
      </c>
      <c r="AB26" s="229">
        <v>0</v>
      </c>
      <c r="AC26" s="229" t="s">
        <v>281</v>
      </c>
      <c r="AD26" s="229" t="s">
        <v>281</v>
      </c>
      <c r="AE26" s="229" t="s">
        <v>281</v>
      </c>
      <c r="AF26" s="229">
        <v>2830.0912680999995</v>
      </c>
      <c r="AG26" s="217" t="s">
        <v>281</v>
      </c>
    </row>
    <row r="27" spans="1:36" ht="24" customHeight="1" x14ac:dyDescent="0.25">
      <c r="A27" s="72" t="s">
        <v>176</v>
      </c>
      <c r="B27" s="46" t="s">
        <v>175</v>
      </c>
      <c r="C27" s="230">
        <v>0</v>
      </c>
      <c r="D27" s="230" t="s">
        <v>281</v>
      </c>
      <c r="E27" s="230">
        <v>0</v>
      </c>
      <c r="F27" s="230">
        <v>0</v>
      </c>
      <c r="G27" s="230" t="s">
        <v>281</v>
      </c>
      <c r="H27" s="230">
        <v>0</v>
      </c>
      <c r="I27" s="229" t="s">
        <v>281</v>
      </c>
      <c r="J27" s="229" t="s">
        <v>281</v>
      </c>
      <c r="K27" s="229" t="s">
        <v>281</v>
      </c>
      <c r="L27" s="230">
        <v>0</v>
      </c>
      <c r="M27" s="229" t="s">
        <v>281</v>
      </c>
      <c r="N27" s="229" t="s">
        <v>281</v>
      </c>
      <c r="O27" s="229" t="s">
        <v>281</v>
      </c>
      <c r="P27" s="230">
        <v>0</v>
      </c>
      <c r="Q27" s="229" t="s">
        <v>281</v>
      </c>
      <c r="R27" s="229" t="s">
        <v>281</v>
      </c>
      <c r="S27" s="229" t="s">
        <v>281</v>
      </c>
      <c r="T27" s="230">
        <v>0</v>
      </c>
      <c r="U27" s="229" t="s">
        <v>281</v>
      </c>
      <c r="V27" s="229" t="s">
        <v>281</v>
      </c>
      <c r="W27" s="229" t="s">
        <v>281</v>
      </c>
      <c r="X27" s="230">
        <v>0</v>
      </c>
      <c r="Y27" s="229" t="s">
        <v>281</v>
      </c>
      <c r="Z27" s="229" t="s">
        <v>281</v>
      </c>
      <c r="AA27" s="229" t="s">
        <v>281</v>
      </c>
      <c r="AB27" s="230">
        <v>0</v>
      </c>
      <c r="AC27" s="229" t="s">
        <v>281</v>
      </c>
      <c r="AD27" s="229" t="s">
        <v>281</v>
      </c>
      <c r="AE27" s="229" t="s">
        <v>281</v>
      </c>
      <c r="AF27" s="229">
        <v>0</v>
      </c>
      <c r="AG27" s="217" t="s">
        <v>281</v>
      </c>
    </row>
    <row r="28" spans="1:36" x14ac:dyDescent="0.25">
      <c r="A28" s="72" t="s">
        <v>174</v>
      </c>
      <c r="B28" s="46" t="s">
        <v>173</v>
      </c>
      <c r="C28" s="230">
        <v>0</v>
      </c>
      <c r="D28" s="230" t="s">
        <v>281</v>
      </c>
      <c r="E28" s="230">
        <v>0</v>
      </c>
      <c r="F28" s="230">
        <v>0</v>
      </c>
      <c r="G28" s="230" t="s">
        <v>281</v>
      </c>
      <c r="H28" s="230">
        <v>0</v>
      </c>
      <c r="I28" s="229" t="s">
        <v>281</v>
      </c>
      <c r="J28" s="229" t="s">
        <v>281</v>
      </c>
      <c r="K28" s="229" t="s">
        <v>281</v>
      </c>
      <c r="L28" s="230">
        <v>0</v>
      </c>
      <c r="M28" s="229" t="s">
        <v>281</v>
      </c>
      <c r="N28" s="229" t="s">
        <v>281</v>
      </c>
      <c r="O28" s="229" t="s">
        <v>281</v>
      </c>
      <c r="P28" s="230">
        <v>0</v>
      </c>
      <c r="Q28" s="229" t="s">
        <v>281</v>
      </c>
      <c r="R28" s="229" t="s">
        <v>281</v>
      </c>
      <c r="S28" s="229" t="s">
        <v>281</v>
      </c>
      <c r="T28" s="230">
        <v>0</v>
      </c>
      <c r="U28" s="229" t="s">
        <v>281</v>
      </c>
      <c r="V28" s="229" t="s">
        <v>281</v>
      </c>
      <c r="W28" s="229" t="s">
        <v>281</v>
      </c>
      <c r="X28" s="230">
        <v>0</v>
      </c>
      <c r="Y28" s="229" t="s">
        <v>281</v>
      </c>
      <c r="Z28" s="229" t="s">
        <v>281</v>
      </c>
      <c r="AA28" s="229" t="s">
        <v>281</v>
      </c>
      <c r="AB28" s="230">
        <v>0</v>
      </c>
      <c r="AC28" s="229" t="s">
        <v>281</v>
      </c>
      <c r="AD28" s="229" t="s">
        <v>281</v>
      </c>
      <c r="AE28" s="229" t="s">
        <v>281</v>
      </c>
      <c r="AF28" s="229">
        <v>0</v>
      </c>
      <c r="AG28" s="217" t="s">
        <v>281</v>
      </c>
    </row>
    <row r="29" spans="1:36" ht="31.5" x14ac:dyDescent="0.25">
      <c r="A29" s="72" t="s">
        <v>172</v>
      </c>
      <c r="B29" s="46" t="s">
        <v>337</v>
      </c>
      <c r="C29" s="230">
        <v>12.817395999999999</v>
      </c>
      <c r="D29" s="230" t="s">
        <v>281</v>
      </c>
      <c r="E29" s="230">
        <v>12.817395999999999</v>
      </c>
      <c r="F29" s="230">
        <v>12.817395999999999</v>
      </c>
      <c r="G29" s="230" t="s">
        <v>281</v>
      </c>
      <c r="H29" s="230">
        <v>0</v>
      </c>
      <c r="I29" s="229" t="s">
        <v>281</v>
      </c>
      <c r="J29" s="230">
        <v>1.5405189999999997</v>
      </c>
      <c r="K29" s="230">
        <v>1.5405189999999997</v>
      </c>
      <c r="L29" s="230">
        <v>0</v>
      </c>
      <c r="M29" s="229" t="s">
        <v>281</v>
      </c>
      <c r="N29" s="229" t="s">
        <v>281</v>
      </c>
      <c r="O29" s="229" t="s">
        <v>281</v>
      </c>
      <c r="P29" s="230">
        <v>12.817395999999999</v>
      </c>
      <c r="Q29" s="229" t="s">
        <v>281</v>
      </c>
      <c r="R29" s="229" t="s">
        <v>281</v>
      </c>
      <c r="S29" s="229" t="s">
        <v>281</v>
      </c>
      <c r="T29" s="230">
        <v>0</v>
      </c>
      <c r="U29" s="229" t="s">
        <v>281</v>
      </c>
      <c r="V29" s="229" t="s">
        <v>281</v>
      </c>
      <c r="W29" s="229" t="s">
        <v>281</v>
      </c>
      <c r="X29" s="230">
        <v>0</v>
      </c>
      <c r="Y29" s="229" t="s">
        <v>281</v>
      </c>
      <c r="Z29" s="229" t="s">
        <v>281</v>
      </c>
      <c r="AA29" s="229" t="s">
        <v>281</v>
      </c>
      <c r="AB29" s="230">
        <v>0</v>
      </c>
      <c r="AC29" s="229" t="s">
        <v>281</v>
      </c>
      <c r="AD29" s="229" t="s">
        <v>281</v>
      </c>
      <c r="AE29" s="229" t="s">
        <v>281</v>
      </c>
      <c r="AF29" s="229">
        <v>12.817395999999999</v>
      </c>
      <c r="AG29" s="217" t="s">
        <v>281</v>
      </c>
    </row>
    <row r="30" spans="1:36" x14ac:dyDescent="0.25">
      <c r="A30" s="72" t="s">
        <v>171</v>
      </c>
      <c r="B30" s="46" t="s">
        <v>443</v>
      </c>
      <c r="C30" s="230">
        <v>0</v>
      </c>
      <c r="D30" s="230" t="s">
        <v>281</v>
      </c>
      <c r="E30" s="230">
        <v>0</v>
      </c>
      <c r="F30" s="230">
        <v>0</v>
      </c>
      <c r="G30" s="230" t="s">
        <v>281</v>
      </c>
      <c r="H30" s="230">
        <v>0</v>
      </c>
      <c r="I30" s="229" t="s">
        <v>281</v>
      </c>
      <c r="J30" s="229" t="s">
        <v>281</v>
      </c>
      <c r="K30" s="229" t="s">
        <v>281</v>
      </c>
      <c r="L30" s="230">
        <v>0</v>
      </c>
      <c r="M30" s="229" t="s">
        <v>281</v>
      </c>
      <c r="N30" s="229" t="s">
        <v>281</v>
      </c>
      <c r="O30" s="229" t="s">
        <v>281</v>
      </c>
      <c r="P30" s="230">
        <v>0</v>
      </c>
      <c r="Q30" s="229" t="s">
        <v>281</v>
      </c>
      <c r="R30" s="229" t="s">
        <v>281</v>
      </c>
      <c r="S30" s="229" t="s">
        <v>281</v>
      </c>
      <c r="T30" s="230">
        <v>0</v>
      </c>
      <c r="U30" s="229" t="s">
        <v>281</v>
      </c>
      <c r="V30" s="229" t="s">
        <v>281</v>
      </c>
      <c r="W30" s="229" t="s">
        <v>281</v>
      </c>
      <c r="X30" s="230">
        <v>0</v>
      </c>
      <c r="Y30" s="229" t="s">
        <v>281</v>
      </c>
      <c r="Z30" s="229" t="s">
        <v>281</v>
      </c>
      <c r="AA30" s="229" t="s">
        <v>281</v>
      </c>
      <c r="AB30" s="230">
        <v>0</v>
      </c>
      <c r="AC30" s="229" t="s">
        <v>281</v>
      </c>
      <c r="AD30" s="229" t="s">
        <v>281</v>
      </c>
      <c r="AE30" s="229" t="s">
        <v>281</v>
      </c>
      <c r="AF30" s="229">
        <v>0</v>
      </c>
      <c r="AG30" s="217" t="s">
        <v>281</v>
      </c>
    </row>
    <row r="31" spans="1:36" x14ac:dyDescent="0.25">
      <c r="A31" s="72" t="s">
        <v>170</v>
      </c>
      <c r="B31" s="76" t="s">
        <v>169</v>
      </c>
      <c r="C31" s="231">
        <v>2817.2738720799998</v>
      </c>
      <c r="D31" s="231" t="s">
        <v>281</v>
      </c>
      <c r="E31" s="231">
        <v>2817.2738720799998</v>
      </c>
      <c r="F31" s="231">
        <v>2817.2738720799998</v>
      </c>
      <c r="G31" s="231" t="s">
        <v>281</v>
      </c>
      <c r="H31" s="231">
        <v>0</v>
      </c>
      <c r="I31" s="229" t="s">
        <v>281</v>
      </c>
      <c r="J31" s="230">
        <v>13.834712830000003</v>
      </c>
      <c r="K31" s="230">
        <v>13.834712830000003</v>
      </c>
      <c r="L31" s="231">
        <v>1632.4085963320997</v>
      </c>
      <c r="M31" s="229" t="s">
        <v>281</v>
      </c>
      <c r="N31" s="229" t="s">
        <v>281</v>
      </c>
      <c r="O31" s="229" t="s">
        <v>281</v>
      </c>
      <c r="P31" s="231">
        <v>765.16847176749968</v>
      </c>
      <c r="Q31" s="229" t="s">
        <v>281</v>
      </c>
      <c r="R31" s="229" t="s">
        <v>281</v>
      </c>
      <c r="S31" s="229" t="s">
        <v>281</v>
      </c>
      <c r="T31" s="231">
        <v>0</v>
      </c>
      <c r="U31" s="229" t="s">
        <v>281</v>
      </c>
      <c r="V31" s="229" t="s">
        <v>281</v>
      </c>
      <c r="W31" s="229" t="s">
        <v>281</v>
      </c>
      <c r="X31" s="231">
        <v>0</v>
      </c>
      <c r="Y31" s="229" t="s">
        <v>281</v>
      </c>
      <c r="Z31" s="229" t="s">
        <v>281</v>
      </c>
      <c r="AA31" s="229" t="s">
        <v>281</v>
      </c>
      <c r="AB31" s="231">
        <v>0</v>
      </c>
      <c r="AC31" s="229" t="s">
        <v>281</v>
      </c>
      <c r="AD31" s="229" t="s">
        <v>281</v>
      </c>
      <c r="AE31" s="229" t="s">
        <v>281</v>
      </c>
      <c r="AF31" s="229">
        <v>2817.2738720999996</v>
      </c>
      <c r="AG31" s="217" t="s">
        <v>281</v>
      </c>
    </row>
    <row r="32" spans="1:36" s="216" customFormat="1" ht="47.25" x14ac:dyDescent="0.25">
      <c r="A32" s="75" t="s">
        <v>61</v>
      </c>
      <c r="B32" s="74" t="s">
        <v>168</v>
      </c>
      <c r="C32" s="229">
        <v>2398.382430576271</v>
      </c>
      <c r="D32" s="229" t="s">
        <v>281</v>
      </c>
      <c r="E32" s="229">
        <v>2398.382430576271</v>
      </c>
      <c r="F32" s="229">
        <v>2398.382430576271</v>
      </c>
      <c r="G32" s="229" t="s">
        <v>281</v>
      </c>
      <c r="H32" s="229">
        <v>0</v>
      </c>
      <c r="I32" s="229" t="s">
        <v>281</v>
      </c>
      <c r="J32" s="229">
        <v>1.360519</v>
      </c>
      <c r="K32" s="229">
        <v>1.360519</v>
      </c>
      <c r="L32" s="229">
        <v>1287.8027304000866</v>
      </c>
      <c r="M32" s="229" t="s">
        <v>281</v>
      </c>
      <c r="N32" s="229" t="s">
        <v>281</v>
      </c>
      <c r="O32" s="229" t="s">
        <v>281</v>
      </c>
      <c r="P32" s="229">
        <v>1093.8874934131338</v>
      </c>
      <c r="Q32" s="229" t="s">
        <v>281</v>
      </c>
      <c r="R32" s="229" t="s">
        <v>281</v>
      </c>
      <c r="S32" s="229" t="s">
        <v>281</v>
      </c>
      <c r="T32" s="229">
        <v>0</v>
      </c>
      <c r="U32" s="229" t="s">
        <v>281</v>
      </c>
      <c r="V32" s="229" t="s">
        <v>281</v>
      </c>
      <c r="W32" s="229" t="s">
        <v>281</v>
      </c>
      <c r="X32" s="229">
        <v>0</v>
      </c>
      <c r="Y32" s="229" t="s">
        <v>281</v>
      </c>
      <c r="Z32" s="229" t="s">
        <v>281</v>
      </c>
      <c r="AA32" s="229" t="s">
        <v>281</v>
      </c>
      <c r="AB32" s="229">
        <v>0</v>
      </c>
      <c r="AC32" s="229" t="s">
        <v>281</v>
      </c>
      <c r="AD32" s="229" t="s">
        <v>281</v>
      </c>
      <c r="AE32" s="229" t="s">
        <v>281</v>
      </c>
      <c r="AF32" s="229">
        <v>2398.3824305932203</v>
      </c>
      <c r="AG32" s="217" t="s">
        <v>281</v>
      </c>
    </row>
    <row r="33" spans="1:33" x14ac:dyDescent="0.25">
      <c r="A33" s="75" t="s">
        <v>167</v>
      </c>
      <c r="B33" s="46" t="s">
        <v>166</v>
      </c>
      <c r="C33" s="230">
        <v>51.947336</v>
      </c>
      <c r="D33" s="230" t="s">
        <v>281</v>
      </c>
      <c r="E33" s="230">
        <v>51.947336</v>
      </c>
      <c r="F33" s="230">
        <v>51.947336</v>
      </c>
      <c r="G33" s="230" t="s">
        <v>281</v>
      </c>
      <c r="H33" s="230">
        <v>0</v>
      </c>
      <c r="I33" s="229" t="s">
        <v>281</v>
      </c>
      <c r="J33" s="229" t="s">
        <v>281</v>
      </c>
      <c r="K33" s="229" t="s">
        <v>281</v>
      </c>
      <c r="L33" s="230">
        <v>0</v>
      </c>
      <c r="M33" s="229" t="s">
        <v>281</v>
      </c>
      <c r="N33" s="229" t="s">
        <v>281</v>
      </c>
      <c r="O33" s="229" t="s">
        <v>281</v>
      </c>
      <c r="P33" s="230">
        <v>0</v>
      </c>
      <c r="Q33" s="229" t="s">
        <v>281</v>
      </c>
      <c r="R33" s="229" t="s">
        <v>281</v>
      </c>
      <c r="S33" s="229" t="s">
        <v>281</v>
      </c>
      <c r="T33" s="230">
        <v>0</v>
      </c>
      <c r="U33" s="229" t="s">
        <v>281</v>
      </c>
      <c r="V33" s="229" t="s">
        <v>281</v>
      </c>
      <c r="W33" s="229" t="s">
        <v>281</v>
      </c>
      <c r="X33" s="230">
        <v>0</v>
      </c>
      <c r="Y33" s="229" t="s">
        <v>281</v>
      </c>
      <c r="Z33" s="229" t="s">
        <v>281</v>
      </c>
      <c r="AA33" s="229" t="s">
        <v>281</v>
      </c>
      <c r="AB33" s="230">
        <v>0</v>
      </c>
      <c r="AC33" s="229" t="s">
        <v>281</v>
      </c>
      <c r="AD33" s="229" t="s">
        <v>281</v>
      </c>
      <c r="AE33" s="229" t="s">
        <v>281</v>
      </c>
      <c r="AF33" s="229">
        <v>0</v>
      </c>
      <c r="AG33" s="217" t="s">
        <v>281</v>
      </c>
    </row>
    <row r="34" spans="1:33" ht="31.5" x14ac:dyDescent="0.25">
      <c r="A34" s="75" t="s">
        <v>165</v>
      </c>
      <c r="B34" s="46" t="s">
        <v>164</v>
      </c>
      <c r="C34" s="230">
        <v>1135.5131385169493</v>
      </c>
      <c r="D34" s="230" t="s">
        <v>281</v>
      </c>
      <c r="E34" s="230">
        <v>1135.5131385169493</v>
      </c>
      <c r="F34" s="230">
        <v>1135.5131385169493</v>
      </c>
      <c r="G34" s="230" t="s">
        <v>281</v>
      </c>
      <c r="H34" s="230">
        <v>0</v>
      </c>
      <c r="I34" s="229" t="s">
        <v>281</v>
      </c>
      <c r="J34" s="229" t="s">
        <v>281</v>
      </c>
      <c r="K34" s="229" t="s">
        <v>281</v>
      </c>
      <c r="L34" s="230">
        <v>0</v>
      </c>
      <c r="M34" s="229" t="s">
        <v>281</v>
      </c>
      <c r="N34" s="229" t="s">
        <v>281</v>
      </c>
      <c r="O34" s="229" t="s">
        <v>281</v>
      </c>
      <c r="P34" s="230">
        <v>0</v>
      </c>
      <c r="Q34" s="229" t="s">
        <v>281</v>
      </c>
      <c r="R34" s="229" t="s">
        <v>281</v>
      </c>
      <c r="S34" s="229" t="s">
        <v>281</v>
      </c>
      <c r="T34" s="230">
        <v>0</v>
      </c>
      <c r="U34" s="229" t="s">
        <v>281</v>
      </c>
      <c r="V34" s="229" t="s">
        <v>281</v>
      </c>
      <c r="W34" s="229" t="s">
        <v>281</v>
      </c>
      <c r="X34" s="230">
        <v>0</v>
      </c>
      <c r="Y34" s="229" t="s">
        <v>281</v>
      </c>
      <c r="Z34" s="229" t="s">
        <v>281</v>
      </c>
      <c r="AA34" s="229" t="s">
        <v>281</v>
      </c>
      <c r="AB34" s="230">
        <v>0</v>
      </c>
      <c r="AC34" s="229" t="s">
        <v>281</v>
      </c>
      <c r="AD34" s="229" t="s">
        <v>281</v>
      </c>
      <c r="AE34" s="229" t="s">
        <v>281</v>
      </c>
      <c r="AF34" s="229">
        <v>0</v>
      </c>
      <c r="AG34" s="217" t="s">
        <v>281</v>
      </c>
    </row>
    <row r="35" spans="1:33" x14ac:dyDescent="0.25">
      <c r="A35" s="75" t="s">
        <v>163</v>
      </c>
      <c r="B35" s="46" t="s">
        <v>162</v>
      </c>
      <c r="C35" s="230">
        <v>882.12333191525443</v>
      </c>
      <c r="D35" s="230" t="s">
        <v>281</v>
      </c>
      <c r="E35" s="230">
        <v>882.12333191525443</v>
      </c>
      <c r="F35" s="230">
        <v>882.12333191525443</v>
      </c>
      <c r="G35" s="230" t="s">
        <v>281</v>
      </c>
      <c r="H35" s="230">
        <v>0</v>
      </c>
      <c r="I35" s="229" t="s">
        <v>281</v>
      </c>
      <c r="J35" s="229" t="s">
        <v>281</v>
      </c>
      <c r="K35" s="229" t="s">
        <v>281</v>
      </c>
      <c r="L35" s="230">
        <v>0</v>
      </c>
      <c r="M35" s="229" t="s">
        <v>281</v>
      </c>
      <c r="N35" s="229" t="s">
        <v>281</v>
      </c>
      <c r="O35" s="229" t="s">
        <v>281</v>
      </c>
      <c r="P35" s="230">
        <v>0</v>
      </c>
      <c r="Q35" s="229" t="s">
        <v>281</v>
      </c>
      <c r="R35" s="229" t="s">
        <v>281</v>
      </c>
      <c r="S35" s="229" t="s">
        <v>281</v>
      </c>
      <c r="T35" s="230">
        <v>0</v>
      </c>
      <c r="U35" s="229" t="s">
        <v>281</v>
      </c>
      <c r="V35" s="229" t="s">
        <v>281</v>
      </c>
      <c r="W35" s="229" t="s">
        <v>281</v>
      </c>
      <c r="X35" s="230">
        <v>0</v>
      </c>
      <c r="Y35" s="229" t="s">
        <v>281</v>
      </c>
      <c r="Z35" s="229" t="s">
        <v>281</v>
      </c>
      <c r="AA35" s="229" t="s">
        <v>281</v>
      </c>
      <c r="AB35" s="230">
        <v>0</v>
      </c>
      <c r="AC35" s="229" t="s">
        <v>281</v>
      </c>
      <c r="AD35" s="229" t="s">
        <v>281</v>
      </c>
      <c r="AE35" s="229" t="s">
        <v>281</v>
      </c>
      <c r="AF35" s="229">
        <v>0</v>
      </c>
      <c r="AG35" s="217" t="s">
        <v>281</v>
      </c>
    </row>
    <row r="36" spans="1:33" x14ac:dyDescent="0.25">
      <c r="A36" s="75" t="s">
        <v>161</v>
      </c>
      <c r="B36" s="46" t="s">
        <v>160</v>
      </c>
      <c r="C36" s="230">
        <v>328.79862414406716</v>
      </c>
      <c r="D36" s="230" t="s">
        <v>281</v>
      </c>
      <c r="E36" s="230">
        <v>328.79862414406716</v>
      </c>
      <c r="F36" s="230">
        <v>328.79862414406716</v>
      </c>
      <c r="G36" s="230" t="s">
        <v>281</v>
      </c>
      <c r="H36" s="230">
        <v>0</v>
      </c>
      <c r="I36" s="229" t="s">
        <v>281</v>
      </c>
      <c r="J36" s="230">
        <v>1.360519</v>
      </c>
      <c r="K36" s="230">
        <v>1.360519</v>
      </c>
      <c r="L36" s="230">
        <v>1287.8027304000866</v>
      </c>
      <c r="M36" s="229" t="s">
        <v>281</v>
      </c>
      <c r="N36" s="229" t="s">
        <v>281</v>
      </c>
      <c r="O36" s="229" t="s">
        <v>281</v>
      </c>
      <c r="P36" s="230">
        <v>1093.8874934131338</v>
      </c>
      <c r="Q36" s="229" t="s">
        <v>281</v>
      </c>
      <c r="R36" s="229" t="s">
        <v>281</v>
      </c>
      <c r="S36" s="229" t="s">
        <v>281</v>
      </c>
      <c r="T36" s="230">
        <v>0</v>
      </c>
      <c r="U36" s="229" t="s">
        <v>281</v>
      </c>
      <c r="V36" s="229" t="s">
        <v>281</v>
      </c>
      <c r="W36" s="229" t="s">
        <v>281</v>
      </c>
      <c r="X36" s="230">
        <v>0</v>
      </c>
      <c r="Y36" s="229" t="s">
        <v>281</v>
      </c>
      <c r="Z36" s="229" t="s">
        <v>281</v>
      </c>
      <c r="AA36" s="229" t="s">
        <v>281</v>
      </c>
      <c r="AB36" s="230">
        <v>0</v>
      </c>
      <c r="AC36" s="229" t="s">
        <v>281</v>
      </c>
      <c r="AD36" s="229" t="s">
        <v>281</v>
      </c>
      <c r="AE36" s="229" t="s">
        <v>281</v>
      </c>
      <c r="AF36" s="229">
        <v>2398.3824305932203</v>
      </c>
      <c r="AG36" s="217" t="s">
        <v>281</v>
      </c>
    </row>
    <row r="37" spans="1:33" s="216" customFormat="1" ht="31.5" x14ac:dyDescent="0.25">
      <c r="A37" s="75" t="s">
        <v>60</v>
      </c>
      <c r="B37" s="74" t="s">
        <v>159</v>
      </c>
      <c r="C37" s="229" t="s">
        <v>281</v>
      </c>
      <c r="D37" s="229" t="s">
        <v>281</v>
      </c>
      <c r="E37" s="229" t="s">
        <v>281</v>
      </c>
      <c r="F37" s="229" t="s">
        <v>281</v>
      </c>
      <c r="G37" s="229" t="s">
        <v>281</v>
      </c>
      <c r="H37" s="229" t="s">
        <v>281</v>
      </c>
      <c r="I37" s="229" t="s">
        <v>281</v>
      </c>
      <c r="J37" s="229" t="s">
        <v>281</v>
      </c>
      <c r="K37" s="229" t="s">
        <v>281</v>
      </c>
      <c r="L37" s="229" t="s">
        <v>281</v>
      </c>
      <c r="M37" s="229" t="s">
        <v>281</v>
      </c>
      <c r="N37" s="229" t="s">
        <v>281</v>
      </c>
      <c r="O37" s="229" t="s">
        <v>281</v>
      </c>
      <c r="P37" s="229" t="s">
        <v>281</v>
      </c>
      <c r="Q37" s="229" t="s">
        <v>281</v>
      </c>
      <c r="R37" s="229" t="s">
        <v>281</v>
      </c>
      <c r="S37" s="229" t="s">
        <v>281</v>
      </c>
      <c r="T37" s="229" t="s">
        <v>281</v>
      </c>
      <c r="U37" s="229" t="s">
        <v>281</v>
      </c>
      <c r="V37" s="229" t="s">
        <v>281</v>
      </c>
      <c r="W37" s="229" t="s">
        <v>281</v>
      </c>
      <c r="X37" s="229" t="s">
        <v>281</v>
      </c>
      <c r="Y37" s="229" t="s">
        <v>281</v>
      </c>
      <c r="Z37" s="229" t="s">
        <v>281</v>
      </c>
      <c r="AA37" s="229" t="s">
        <v>281</v>
      </c>
      <c r="AB37" s="229" t="s">
        <v>281</v>
      </c>
      <c r="AC37" s="229" t="s">
        <v>281</v>
      </c>
      <c r="AD37" s="229" t="s">
        <v>281</v>
      </c>
      <c r="AE37" s="229" t="s">
        <v>281</v>
      </c>
      <c r="AF37" s="229">
        <v>0</v>
      </c>
      <c r="AG37" s="217" t="s">
        <v>281</v>
      </c>
    </row>
    <row r="38" spans="1:33" ht="31.5" x14ac:dyDescent="0.25">
      <c r="A38" s="72" t="s">
        <v>158</v>
      </c>
      <c r="B38" s="71" t="s">
        <v>157</v>
      </c>
      <c r="C38" s="232" t="s">
        <v>281</v>
      </c>
      <c r="D38" s="232" t="s">
        <v>281</v>
      </c>
      <c r="E38" s="232" t="s">
        <v>281</v>
      </c>
      <c r="F38" s="232" t="s">
        <v>281</v>
      </c>
      <c r="G38" s="232" t="s">
        <v>281</v>
      </c>
      <c r="H38" s="232" t="s">
        <v>281</v>
      </c>
      <c r="I38" s="229" t="s">
        <v>281</v>
      </c>
      <c r="J38" s="229" t="s">
        <v>281</v>
      </c>
      <c r="K38" s="229" t="s">
        <v>281</v>
      </c>
      <c r="L38" s="232" t="s">
        <v>281</v>
      </c>
      <c r="M38" s="229" t="s">
        <v>281</v>
      </c>
      <c r="N38" s="229" t="s">
        <v>281</v>
      </c>
      <c r="O38" s="229" t="s">
        <v>281</v>
      </c>
      <c r="P38" s="232" t="s">
        <v>281</v>
      </c>
      <c r="Q38" s="229" t="s">
        <v>281</v>
      </c>
      <c r="R38" s="229" t="s">
        <v>281</v>
      </c>
      <c r="S38" s="229" t="s">
        <v>281</v>
      </c>
      <c r="T38" s="232" t="s">
        <v>281</v>
      </c>
      <c r="U38" s="229" t="s">
        <v>281</v>
      </c>
      <c r="V38" s="229" t="s">
        <v>281</v>
      </c>
      <c r="W38" s="229" t="s">
        <v>281</v>
      </c>
      <c r="X38" s="232" t="s">
        <v>281</v>
      </c>
      <c r="Y38" s="229" t="s">
        <v>281</v>
      </c>
      <c r="Z38" s="229" t="s">
        <v>281</v>
      </c>
      <c r="AA38" s="229" t="s">
        <v>281</v>
      </c>
      <c r="AB38" s="232" t="s">
        <v>281</v>
      </c>
      <c r="AC38" s="229" t="s">
        <v>281</v>
      </c>
      <c r="AD38" s="229" t="s">
        <v>281</v>
      </c>
      <c r="AE38" s="229" t="s">
        <v>281</v>
      </c>
      <c r="AF38" s="229">
        <v>0</v>
      </c>
      <c r="AG38" s="217" t="s">
        <v>281</v>
      </c>
    </row>
    <row r="39" spans="1:33" x14ac:dyDescent="0.25">
      <c r="A39" s="72" t="s">
        <v>156</v>
      </c>
      <c r="B39" s="71" t="s">
        <v>146</v>
      </c>
      <c r="C39" s="232">
        <v>197</v>
      </c>
      <c r="D39" s="232" t="s">
        <v>281</v>
      </c>
      <c r="E39" s="232">
        <v>197</v>
      </c>
      <c r="F39" s="232">
        <v>197</v>
      </c>
      <c r="G39" s="232" t="s">
        <v>281</v>
      </c>
      <c r="H39" s="232" t="s">
        <v>281</v>
      </c>
      <c r="I39" s="229" t="s">
        <v>281</v>
      </c>
      <c r="J39" s="229" t="s">
        <v>281</v>
      </c>
      <c r="K39" s="229" t="s">
        <v>281</v>
      </c>
      <c r="L39" s="232">
        <v>70</v>
      </c>
      <c r="M39" s="229" t="s">
        <v>281</v>
      </c>
      <c r="N39" s="229" t="s">
        <v>281</v>
      </c>
      <c r="O39" s="229" t="s">
        <v>281</v>
      </c>
      <c r="P39" s="232">
        <v>127</v>
      </c>
      <c r="Q39" s="229" t="s">
        <v>281</v>
      </c>
      <c r="R39" s="229" t="s">
        <v>281</v>
      </c>
      <c r="S39" s="229" t="s">
        <v>281</v>
      </c>
      <c r="T39" s="232" t="s">
        <v>281</v>
      </c>
      <c r="U39" s="229" t="s">
        <v>281</v>
      </c>
      <c r="V39" s="229" t="s">
        <v>281</v>
      </c>
      <c r="W39" s="229" t="s">
        <v>281</v>
      </c>
      <c r="X39" s="232" t="s">
        <v>281</v>
      </c>
      <c r="Y39" s="229" t="s">
        <v>281</v>
      </c>
      <c r="Z39" s="229" t="s">
        <v>281</v>
      </c>
      <c r="AA39" s="229" t="s">
        <v>281</v>
      </c>
      <c r="AB39" s="232" t="s">
        <v>281</v>
      </c>
      <c r="AC39" s="229" t="s">
        <v>281</v>
      </c>
      <c r="AD39" s="229" t="s">
        <v>281</v>
      </c>
      <c r="AE39" s="229" t="s">
        <v>281</v>
      </c>
      <c r="AF39" s="229">
        <v>197</v>
      </c>
      <c r="AG39" s="217" t="s">
        <v>281</v>
      </c>
    </row>
    <row r="40" spans="1:33" x14ac:dyDescent="0.25">
      <c r="A40" s="72" t="s">
        <v>155</v>
      </c>
      <c r="B40" s="71" t="s">
        <v>144</v>
      </c>
      <c r="C40" s="232" t="s">
        <v>281</v>
      </c>
      <c r="D40" s="232" t="s">
        <v>281</v>
      </c>
      <c r="E40" s="232" t="s">
        <v>281</v>
      </c>
      <c r="F40" s="232" t="s">
        <v>281</v>
      </c>
      <c r="G40" s="232" t="s">
        <v>281</v>
      </c>
      <c r="H40" s="232" t="s">
        <v>281</v>
      </c>
      <c r="I40" s="229" t="s">
        <v>281</v>
      </c>
      <c r="J40" s="229" t="s">
        <v>281</v>
      </c>
      <c r="K40" s="229" t="s">
        <v>281</v>
      </c>
      <c r="L40" s="232" t="s">
        <v>281</v>
      </c>
      <c r="M40" s="229" t="s">
        <v>281</v>
      </c>
      <c r="N40" s="229" t="s">
        <v>281</v>
      </c>
      <c r="O40" s="229" t="s">
        <v>281</v>
      </c>
      <c r="P40" s="232" t="s">
        <v>281</v>
      </c>
      <c r="Q40" s="229" t="s">
        <v>281</v>
      </c>
      <c r="R40" s="229" t="s">
        <v>281</v>
      </c>
      <c r="S40" s="229" t="s">
        <v>281</v>
      </c>
      <c r="T40" s="232" t="s">
        <v>281</v>
      </c>
      <c r="U40" s="229" t="s">
        <v>281</v>
      </c>
      <c r="V40" s="229" t="s">
        <v>281</v>
      </c>
      <c r="W40" s="229" t="s">
        <v>281</v>
      </c>
      <c r="X40" s="232" t="s">
        <v>281</v>
      </c>
      <c r="Y40" s="229" t="s">
        <v>281</v>
      </c>
      <c r="Z40" s="229" t="s">
        <v>281</v>
      </c>
      <c r="AA40" s="229" t="s">
        <v>281</v>
      </c>
      <c r="AB40" s="232" t="s">
        <v>281</v>
      </c>
      <c r="AC40" s="229" t="s">
        <v>281</v>
      </c>
      <c r="AD40" s="229" t="s">
        <v>281</v>
      </c>
      <c r="AE40" s="229" t="s">
        <v>281</v>
      </c>
      <c r="AF40" s="229">
        <v>0</v>
      </c>
      <c r="AG40" s="217" t="s">
        <v>281</v>
      </c>
    </row>
    <row r="41" spans="1:33" ht="31.5" x14ac:dyDescent="0.25">
      <c r="A41" s="72" t="s">
        <v>154</v>
      </c>
      <c r="B41" s="46" t="s">
        <v>142</v>
      </c>
      <c r="C41" s="230">
        <v>0.94999999999999929</v>
      </c>
      <c r="D41" s="230" t="s">
        <v>281</v>
      </c>
      <c r="E41" s="230">
        <v>0.94999999999999929</v>
      </c>
      <c r="F41" s="230">
        <v>0.94999999999999929</v>
      </c>
      <c r="G41" s="230" t="s">
        <v>281</v>
      </c>
      <c r="H41" s="230" t="s">
        <v>281</v>
      </c>
      <c r="I41" s="229" t="s">
        <v>281</v>
      </c>
      <c r="J41" s="229" t="s">
        <v>281</v>
      </c>
      <c r="K41" s="229" t="s">
        <v>281</v>
      </c>
      <c r="L41" s="230">
        <v>0.85000000000000009</v>
      </c>
      <c r="M41" s="229" t="s">
        <v>281</v>
      </c>
      <c r="N41" s="229" t="s">
        <v>281</v>
      </c>
      <c r="O41" s="229" t="s">
        <v>281</v>
      </c>
      <c r="P41" s="230">
        <v>0.1</v>
      </c>
      <c r="Q41" s="229" t="s">
        <v>281</v>
      </c>
      <c r="R41" s="229" t="s">
        <v>281</v>
      </c>
      <c r="S41" s="229" t="s">
        <v>281</v>
      </c>
      <c r="T41" s="230" t="s">
        <v>281</v>
      </c>
      <c r="U41" s="229" t="s">
        <v>281</v>
      </c>
      <c r="V41" s="229" t="s">
        <v>281</v>
      </c>
      <c r="W41" s="229" t="s">
        <v>281</v>
      </c>
      <c r="X41" s="230" t="s">
        <v>281</v>
      </c>
      <c r="Y41" s="229" t="s">
        <v>281</v>
      </c>
      <c r="Z41" s="229" t="s">
        <v>281</v>
      </c>
      <c r="AA41" s="229" t="s">
        <v>281</v>
      </c>
      <c r="AB41" s="230" t="s">
        <v>281</v>
      </c>
      <c r="AC41" s="229" t="s">
        <v>281</v>
      </c>
      <c r="AD41" s="229" t="s">
        <v>281</v>
      </c>
      <c r="AE41" s="229" t="s">
        <v>281</v>
      </c>
      <c r="AF41" s="229">
        <v>0.95000000000000007</v>
      </c>
      <c r="AG41" s="217" t="s">
        <v>281</v>
      </c>
    </row>
    <row r="42" spans="1:33" ht="31.5" x14ac:dyDescent="0.25">
      <c r="A42" s="72" t="s">
        <v>153</v>
      </c>
      <c r="B42" s="46" t="s">
        <v>140</v>
      </c>
      <c r="C42" s="230" t="s">
        <v>281</v>
      </c>
      <c r="D42" s="230" t="s">
        <v>281</v>
      </c>
      <c r="E42" s="230" t="s">
        <v>281</v>
      </c>
      <c r="F42" s="230" t="s">
        <v>281</v>
      </c>
      <c r="G42" s="230" t="s">
        <v>281</v>
      </c>
      <c r="H42" s="230" t="s">
        <v>281</v>
      </c>
      <c r="I42" s="229" t="s">
        <v>281</v>
      </c>
      <c r="J42" s="229" t="s">
        <v>281</v>
      </c>
      <c r="K42" s="229" t="s">
        <v>281</v>
      </c>
      <c r="L42" s="230" t="s">
        <v>281</v>
      </c>
      <c r="M42" s="229" t="s">
        <v>281</v>
      </c>
      <c r="N42" s="229" t="s">
        <v>281</v>
      </c>
      <c r="O42" s="229" t="s">
        <v>281</v>
      </c>
      <c r="P42" s="230" t="s">
        <v>281</v>
      </c>
      <c r="Q42" s="229" t="s">
        <v>281</v>
      </c>
      <c r="R42" s="229" t="s">
        <v>281</v>
      </c>
      <c r="S42" s="229" t="s">
        <v>281</v>
      </c>
      <c r="T42" s="230" t="s">
        <v>281</v>
      </c>
      <c r="U42" s="229" t="s">
        <v>281</v>
      </c>
      <c r="V42" s="229" t="s">
        <v>281</v>
      </c>
      <c r="W42" s="229" t="s">
        <v>281</v>
      </c>
      <c r="X42" s="230" t="s">
        <v>281</v>
      </c>
      <c r="Y42" s="229" t="s">
        <v>281</v>
      </c>
      <c r="Z42" s="229" t="s">
        <v>281</v>
      </c>
      <c r="AA42" s="229" t="s">
        <v>281</v>
      </c>
      <c r="AB42" s="230" t="s">
        <v>281</v>
      </c>
      <c r="AC42" s="229" t="s">
        <v>281</v>
      </c>
      <c r="AD42" s="229" t="s">
        <v>281</v>
      </c>
      <c r="AE42" s="229" t="s">
        <v>281</v>
      </c>
      <c r="AF42" s="229">
        <v>0</v>
      </c>
      <c r="AG42" s="217" t="s">
        <v>281</v>
      </c>
    </row>
    <row r="43" spans="1:33" x14ac:dyDescent="0.25">
      <c r="A43" s="72" t="s">
        <v>152</v>
      </c>
      <c r="B43" s="46" t="s">
        <v>138</v>
      </c>
      <c r="C43" s="230">
        <v>10</v>
      </c>
      <c r="D43" s="230" t="s">
        <v>281</v>
      </c>
      <c r="E43" s="230">
        <v>10</v>
      </c>
      <c r="F43" s="230">
        <v>10</v>
      </c>
      <c r="G43" s="230" t="s">
        <v>281</v>
      </c>
      <c r="H43" s="230" t="s">
        <v>281</v>
      </c>
      <c r="I43" s="229" t="s">
        <v>281</v>
      </c>
      <c r="J43" s="229" t="s">
        <v>281</v>
      </c>
      <c r="K43" s="229" t="s">
        <v>281</v>
      </c>
      <c r="L43" s="230" t="s">
        <v>281</v>
      </c>
      <c r="M43" s="229" t="s">
        <v>281</v>
      </c>
      <c r="N43" s="229" t="s">
        <v>281</v>
      </c>
      <c r="O43" s="229" t="s">
        <v>281</v>
      </c>
      <c r="P43" s="230">
        <v>10</v>
      </c>
      <c r="Q43" s="229" t="s">
        <v>281</v>
      </c>
      <c r="R43" s="229" t="s">
        <v>281</v>
      </c>
      <c r="S43" s="229" t="s">
        <v>281</v>
      </c>
      <c r="T43" s="230" t="s">
        <v>281</v>
      </c>
      <c r="U43" s="229" t="s">
        <v>281</v>
      </c>
      <c r="V43" s="229" t="s">
        <v>281</v>
      </c>
      <c r="W43" s="229" t="s">
        <v>281</v>
      </c>
      <c r="X43" s="230" t="s">
        <v>281</v>
      </c>
      <c r="Y43" s="229" t="s">
        <v>281</v>
      </c>
      <c r="Z43" s="229" t="s">
        <v>281</v>
      </c>
      <c r="AA43" s="229" t="s">
        <v>281</v>
      </c>
      <c r="AB43" s="230" t="s">
        <v>281</v>
      </c>
      <c r="AC43" s="229" t="s">
        <v>281</v>
      </c>
      <c r="AD43" s="229" t="s">
        <v>281</v>
      </c>
      <c r="AE43" s="229" t="s">
        <v>281</v>
      </c>
      <c r="AF43" s="229">
        <v>10</v>
      </c>
      <c r="AG43" s="217" t="s">
        <v>281</v>
      </c>
    </row>
    <row r="44" spans="1:33" ht="18.75" x14ac:dyDescent="0.25">
      <c r="A44" s="72" t="s">
        <v>151</v>
      </c>
      <c r="B44" s="71" t="s">
        <v>136</v>
      </c>
      <c r="C44" s="232" t="s">
        <v>281</v>
      </c>
      <c r="D44" s="232" t="s">
        <v>281</v>
      </c>
      <c r="E44" s="232" t="s">
        <v>281</v>
      </c>
      <c r="F44" s="232" t="s">
        <v>281</v>
      </c>
      <c r="G44" s="232" t="s">
        <v>281</v>
      </c>
      <c r="H44" s="232" t="s">
        <v>281</v>
      </c>
      <c r="I44" s="229" t="s">
        <v>281</v>
      </c>
      <c r="J44" s="229" t="s">
        <v>281</v>
      </c>
      <c r="K44" s="229" t="s">
        <v>281</v>
      </c>
      <c r="L44" s="232" t="s">
        <v>281</v>
      </c>
      <c r="M44" s="229" t="s">
        <v>281</v>
      </c>
      <c r="N44" s="229" t="s">
        <v>281</v>
      </c>
      <c r="O44" s="229" t="s">
        <v>281</v>
      </c>
      <c r="P44" s="232" t="s">
        <v>281</v>
      </c>
      <c r="Q44" s="229" t="s">
        <v>281</v>
      </c>
      <c r="R44" s="229" t="s">
        <v>281</v>
      </c>
      <c r="S44" s="229" t="s">
        <v>281</v>
      </c>
      <c r="T44" s="232" t="s">
        <v>281</v>
      </c>
      <c r="U44" s="229" t="s">
        <v>281</v>
      </c>
      <c r="V44" s="229" t="s">
        <v>281</v>
      </c>
      <c r="W44" s="229" t="s">
        <v>281</v>
      </c>
      <c r="X44" s="232" t="s">
        <v>281</v>
      </c>
      <c r="Y44" s="229" t="s">
        <v>281</v>
      </c>
      <c r="Z44" s="229" t="s">
        <v>281</v>
      </c>
      <c r="AA44" s="229" t="s">
        <v>281</v>
      </c>
      <c r="AB44" s="232" t="s">
        <v>281</v>
      </c>
      <c r="AC44" s="229" t="s">
        <v>281</v>
      </c>
      <c r="AD44" s="229" t="s">
        <v>281</v>
      </c>
      <c r="AE44" s="229" t="s">
        <v>281</v>
      </c>
      <c r="AF44" s="229">
        <v>0</v>
      </c>
      <c r="AG44" s="217" t="s">
        <v>281</v>
      </c>
    </row>
    <row r="45" spans="1:33" x14ac:dyDescent="0.25">
      <c r="A45" s="75" t="s">
        <v>59</v>
      </c>
      <c r="B45" s="74" t="s">
        <v>150</v>
      </c>
      <c r="C45" s="229" t="s">
        <v>281</v>
      </c>
      <c r="D45" s="229" t="s">
        <v>281</v>
      </c>
      <c r="E45" s="229" t="s">
        <v>281</v>
      </c>
      <c r="F45" s="229" t="s">
        <v>281</v>
      </c>
      <c r="G45" s="229" t="s">
        <v>281</v>
      </c>
      <c r="H45" s="229" t="s">
        <v>281</v>
      </c>
      <c r="I45" s="229" t="s">
        <v>281</v>
      </c>
      <c r="J45" s="229" t="s">
        <v>281</v>
      </c>
      <c r="K45" s="229" t="s">
        <v>281</v>
      </c>
      <c r="L45" s="229" t="s">
        <v>281</v>
      </c>
      <c r="M45" s="229" t="s">
        <v>281</v>
      </c>
      <c r="N45" s="229" t="s">
        <v>281</v>
      </c>
      <c r="O45" s="229" t="s">
        <v>281</v>
      </c>
      <c r="P45" s="229" t="s">
        <v>281</v>
      </c>
      <c r="Q45" s="229" t="s">
        <v>281</v>
      </c>
      <c r="R45" s="229" t="s">
        <v>281</v>
      </c>
      <c r="S45" s="229" t="s">
        <v>281</v>
      </c>
      <c r="T45" s="229" t="s">
        <v>281</v>
      </c>
      <c r="U45" s="229" t="s">
        <v>281</v>
      </c>
      <c r="V45" s="229" t="s">
        <v>281</v>
      </c>
      <c r="W45" s="229" t="s">
        <v>281</v>
      </c>
      <c r="X45" s="229" t="s">
        <v>281</v>
      </c>
      <c r="Y45" s="229" t="s">
        <v>281</v>
      </c>
      <c r="Z45" s="229" t="s">
        <v>281</v>
      </c>
      <c r="AA45" s="229" t="s">
        <v>281</v>
      </c>
      <c r="AB45" s="229" t="s">
        <v>281</v>
      </c>
      <c r="AC45" s="229" t="s">
        <v>281</v>
      </c>
      <c r="AD45" s="229" t="s">
        <v>281</v>
      </c>
      <c r="AE45" s="229" t="s">
        <v>281</v>
      </c>
      <c r="AF45" s="229">
        <v>0</v>
      </c>
      <c r="AG45" s="217" t="s">
        <v>281</v>
      </c>
    </row>
    <row r="46" spans="1:33" x14ac:dyDescent="0.25">
      <c r="A46" s="72" t="s">
        <v>149</v>
      </c>
      <c r="B46" s="46" t="s">
        <v>148</v>
      </c>
      <c r="C46" s="230" t="s">
        <v>281</v>
      </c>
      <c r="D46" s="230" t="s">
        <v>281</v>
      </c>
      <c r="E46" s="230" t="s">
        <v>281</v>
      </c>
      <c r="F46" s="230" t="s">
        <v>281</v>
      </c>
      <c r="G46" s="230" t="s">
        <v>281</v>
      </c>
      <c r="H46" s="230" t="s">
        <v>281</v>
      </c>
      <c r="I46" s="229" t="s">
        <v>281</v>
      </c>
      <c r="J46" s="229" t="s">
        <v>281</v>
      </c>
      <c r="K46" s="229" t="s">
        <v>281</v>
      </c>
      <c r="L46" s="230" t="s">
        <v>281</v>
      </c>
      <c r="M46" s="229" t="s">
        <v>281</v>
      </c>
      <c r="N46" s="229" t="s">
        <v>281</v>
      </c>
      <c r="O46" s="229" t="s">
        <v>281</v>
      </c>
      <c r="P46" s="230" t="s">
        <v>281</v>
      </c>
      <c r="Q46" s="229" t="s">
        <v>281</v>
      </c>
      <c r="R46" s="229" t="s">
        <v>281</v>
      </c>
      <c r="S46" s="229" t="s">
        <v>281</v>
      </c>
      <c r="T46" s="230" t="s">
        <v>281</v>
      </c>
      <c r="U46" s="229" t="s">
        <v>281</v>
      </c>
      <c r="V46" s="229" t="s">
        <v>281</v>
      </c>
      <c r="W46" s="229" t="s">
        <v>281</v>
      </c>
      <c r="X46" s="230" t="s">
        <v>281</v>
      </c>
      <c r="Y46" s="229" t="s">
        <v>281</v>
      </c>
      <c r="Z46" s="229" t="s">
        <v>281</v>
      </c>
      <c r="AA46" s="229" t="s">
        <v>281</v>
      </c>
      <c r="AB46" s="230" t="s">
        <v>281</v>
      </c>
      <c r="AC46" s="229" t="s">
        <v>281</v>
      </c>
      <c r="AD46" s="229" t="s">
        <v>281</v>
      </c>
      <c r="AE46" s="229" t="s">
        <v>281</v>
      </c>
      <c r="AF46" s="229">
        <v>0</v>
      </c>
      <c r="AG46" s="217" t="s">
        <v>281</v>
      </c>
    </row>
    <row r="47" spans="1:33" x14ac:dyDescent="0.25">
      <c r="A47" s="72" t="s">
        <v>147</v>
      </c>
      <c r="B47" s="46" t="s">
        <v>146</v>
      </c>
      <c r="C47" s="230" t="s">
        <v>281</v>
      </c>
      <c r="D47" s="230" t="s">
        <v>281</v>
      </c>
      <c r="E47" s="230" t="s">
        <v>281</v>
      </c>
      <c r="F47" s="230" t="s">
        <v>281</v>
      </c>
      <c r="G47" s="230" t="s">
        <v>281</v>
      </c>
      <c r="H47" s="230" t="s">
        <v>281</v>
      </c>
      <c r="I47" s="229" t="s">
        <v>281</v>
      </c>
      <c r="J47" s="229" t="s">
        <v>281</v>
      </c>
      <c r="K47" s="229" t="s">
        <v>281</v>
      </c>
      <c r="L47" s="230" t="s">
        <v>281</v>
      </c>
      <c r="M47" s="229" t="s">
        <v>281</v>
      </c>
      <c r="N47" s="229" t="s">
        <v>281</v>
      </c>
      <c r="O47" s="229" t="s">
        <v>281</v>
      </c>
      <c r="P47" s="230" t="s">
        <v>281</v>
      </c>
      <c r="Q47" s="229" t="s">
        <v>281</v>
      </c>
      <c r="R47" s="229" t="s">
        <v>281</v>
      </c>
      <c r="S47" s="229" t="s">
        <v>281</v>
      </c>
      <c r="T47" s="230" t="s">
        <v>281</v>
      </c>
      <c r="U47" s="229" t="s">
        <v>281</v>
      </c>
      <c r="V47" s="229" t="s">
        <v>281</v>
      </c>
      <c r="W47" s="229" t="s">
        <v>281</v>
      </c>
      <c r="X47" s="230" t="s">
        <v>281</v>
      </c>
      <c r="Y47" s="229" t="s">
        <v>281</v>
      </c>
      <c r="Z47" s="229" t="s">
        <v>281</v>
      </c>
      <c r="AA47" s="229" t="s">
        <v>281</v>
      </c>
      <c r="AB47" s="230" t="s">
        <v>281</v>
      </c>
      <c r="AC47" s="229" t="s">
        <v>281</v>
      </c>
      <c r="AD47" s="229" t="s">
        <v>281</v>
      </c>
      <c r="AE47" s="229" t="s">
        <v>281</v>
      </c>
      <c r="AF47" s="229">
        <v>0</v>
      </c>
      <c r="AG47" s="217" t="s">
        <v>281</v>
      </c>
    </row>
    <row r="48" spans="1:33" x14ac:dyDescent="0.25">
      <c r="A48" s="72" t="s">
        <v>145</v>
      </c>
      <c r="B48" s="46" t="s">
        <v>144</v>
      </c>
      <c r="C48" s="230" t="s">
        <v>281</v>
      </c>
      <c r="D48" s="230" t="s">
        <v>281</v>
      </c>
      <c r="E48" s="230" t="s">
        <v>281</v>
      </c>
      <c r="F48" s="230" t="s">
        <v>281</v>
      </c>
      <c r="G48" s="230" t="s">
        <v>281</v>
      </c>
      <c r="H48" s="230" t="s">
        <v>281</v>
      </c>
      <c r="I48" s="229" t="s">
        <v>281</v>
      </c>
      <c r="J48" s="229" t="s">
        <v>281</v>
      </c>
      <c r="K48" s="229" t="s">
        <v>281</v>
      </c>
      <c r="L48" s="230" t="s">
        <v>281</v>
      </c>
      <c r="M48" s="229" t="s">
        <v>281</v>
      </c>
      <c r="N48" s="229" t="s">
        <v>281</v>
      </c>
      <c r="O48" s="229" t="s">
        <v>281</v>
      </c>
      <c r="P48" s="230" t="s">
        <v>281</v>
      </c>
      <c r="Q48" s="229" t="s">
        <v>281</v>
      </c>
      <c r="R48" s="229" t="s">
        <v>281</v>
      </c>
      <c r="S48" s="229" t="s">
        <v>281</v>
      </c>
      <c r="T48" s="230" t="s">
        <v>281</v>
      </c>
      <c r="U48" s="229" t="s">
        <v>281</v>
      </c>
      <c r="V48" s="229" t="s">
        <v>281</v>
      </c>
      <c r="W48" s="229" t="s">
        <v>281</v>
      </c>
      <c r="X48" s="230" t="s">
        <v>281</v>
      </c>
      <c r="Y48" s="229" t="s">
        <v>281</v>
      </c>
      <c r="Z48" s="229" t="s">
        <v>281</v>
      </c>
      <c r="AA48" s="229" t="s">
        <v>281</v>
      </c>
      <c r="AB48" s="230" t="s">
        <v>281</v>
      </c>
      <c r="AC48" s="229" t="s">
        <v>281</v>
      </c>
      <c r="AD48" s="229" t="s">
        <v>281</v>
      </c>
      <c r="AE48" s="229" t="s">
        <v>281</v>
      </c>
      <c r="AF48" s="229">
        <v>0</v>
      </c>
      <c r="AG48" s="217" t="s">
        <v>281</v>
      </c>
    </row>
    <row r="49" spans="1:33" ht="31.5" x14ac:dyDescent="0.25">
      <c r="A49" s="72" t="s">
        <v>143</v>
      </c>
      <c r="B49" s="46" t="s">
        <v>142</v>
      </c>
      <c r="C49" s="230" t="s">
        <v>281</v>
      </c>
      <c r="D49" s="230" t="s">
        <v>281</v>
      </c>
      <c r="E49" s="230" t="s">
        <v>281</v>
      </c>
      <c r="F49" s="230" t="s">
        <v>281</v>
      </c>
      <c r="G49" s="230" t="s">
        <v>281</v>
      </c>
      <c r="H49" s="230" t="s">
        <v>281</v>
      </c>
      <c r="I49" s="229" t="s">
        <v>281</v>
      </c>
      <c r="J49" s="229" t="s">
        <v>281</v>
      </c>
      <c r="K49" s="229" t="s">
        <v>281</v>
      </c>
      <c r="L49" s="230" t="s">
        <v>281</v>
      </c>
      <c r="M49" s="229" t="s">
        <v>281</v>
      </c>
      <c r="N49" s="229" t="s">
        <v>281</v>
      </c>
      <c r="O49" s="229" t="s">
        <v>281</v>
      </c>
      <c r="P49" s="230" t="s">
        <v>281</v>
      </c>
      <c r="Q49" s="229" t="s">
        <v>281</v>
      </c>
      <c r="R49" s="229" t="s">
        <v>281</v>
      </c>
      <c r="S49" s="229" t="s">
        <v>281</v>
      </c>
      <c r="T49" s="230" t="s">
        <v>281</v>
      </c>
      <c r="U49" s="229" t="s">
        <v>281</v>
      </c>
      <c r="V49" s="229" t="s">
        <v>281</v>
      </c>
      <c r="W49" s="229" t="s">
        <v>281</v>
      </c>
      <c r="X49" s="230" t="s">
        <v>281</v>
      </c>
      <c r="Y49" s="229" t="s">
        <v>281</v>
      </c>
      <c r="Z49" s="229" t="s">
        <v>281</v>
      </c>
      <c r="AA49" s="229" t="s">
        <v>281</v>
      </c>
      <c r="AB49" s="230" t="s">
        <v>281</v>
      </c>
      <c r="AC49" s="229" t="s">
        <v>281</v>
      </c>
      <c r="AD49" s="229" t="s">
        <v>281</v>
      </c>
      <c r="AE49" s="229" t="s">
        <v>281</v>
      </c>
      <c r="AF49" s="229">
        <v>0</v>
      </c>
      <c r="AG49" s="217" t="s">
        <v>281</v>
      </c>
    </row>
    <row r="50" spans="1:33" ht="31.5" x14ac:dyDescent="0.25">
      <c r="A50" s="72" t="s">
        <v>141</v>
      </c>
      <c r="B50" s="46" t="s">
        <v>140</v>
      </c>
      <c r="C50" s="230" t="s">
        <v>281</v>
      </c>
      <c r="D50" s="230" t="s">
        <v>281</v>
      </c>
      <c r="E50" s="230" t="s">
        <v>281</v>
      </c>
      <c r="F50" s="230" t="s">
        <v>281</v>
      </c>
      <c r="G50" s="230" t="s">
        <v>281</v>
      </c>
      <c r="H50" s="230" t="s">
        <v>281</v>
      </c>
      <c r="I50" s="229" t="s">
        <v>281</v>
      </c>
      <c r="J50" s="229" t="s">
        <v>281</v>
      </c>
      <c r="K50" s="229" t="s">
        <v>281</v>
      </c>
      <c r="L50" s="230" t="s">
        <v>281</v>
      </c>
      <c r="M50" s="229" t="s">
        <v>281</v>
      </c>
      <c r="N50" s="229" t="s">
        <v>281</v>
      </c>
      <c r="O50" s="229" t="s">
        <v>281</v>
      </c>
      <c r="P50" s="230" t="s">
        <v>281</v>
      </c>
      <c r="Q50" s="229" t="s">
        <v>281</v>
      </c>
      <c r="R50" s="229" t="s">
        <v>281</v>
      </c>
      <c r="S50" s="229" t="s">
        <v>281</v>
      </c>
      <c r="T50" s="230" t="s">
        <v>281</v>
      </c>
      <c r="U50" s="229" t="s">
        <v>281</v>
      </c>
      <c r="V50" s="229" t="s">
        <v>281</v>
      </c>
      <c r="W50" s="229" t="s">
        <v>281</v>
      </c>
      <c r="X50" s="230" t="s">
        <v>281</v>
      </c>
      <c r="Y50" s="229" t="s">
        <v>281</v>
      </c>
      <c r="Z50" s="229" t="s">
        <v>281</v>
      </c>
      <c r="AA50" s="229" t="s">
        <v>281</v>
      </c>
      <c r="AB50" s="230" t="s">
        <v>281</v>
      </c>
      <c r="AC50" s="229" t="s">
        <v>281</v>
      </c>
      <c r="AD50" s="229" t="s">
        <v>281</v>
      </c>
      <c r="AE50" s="229" t="s">
        <v>281</v>
      </c>
      <c r="AF50" s="229">
        <v>0</v>
      </c>
      <c r="AG50" s="217" t="s">
        <v>281</v>
      </c>
    </row>
    <row r="51" spans="1:33" x14ac:dyDescent="0.25">
      <c r="A51" s="72" t="s">
        <v>139</v>
      </c>
      <c r="B51" s="46" t="s">
        <v>138</v>
      </c>
      <c r="C51" s="230" t="s">
        <v>281</v>
      </c>
      <c r="D51" s="230" t="s">
        <v>281</v>
      </c>
      <c r="E51" s="230" t="s">
        <v>281</v>
      </c>
      <c r="F51" s="230" t="s">
        <v>281</v>
      </c>
      <c r="G51" s="230" t="s">
        <v>281</v>
      </c>
      <c r="H51" s="230" t="s">
        <v>281</v>
      </c>
      <c r="I51" s="229" t="s">
        <v>281</v>
      </c>
      <c r="J51" s="229" t="s">
        <v>281</v>
      </c>
      <c r="K51" s="229" t="s">
        <v>281</v>
      </c>
      <c r="L51" s="230" t="s">
        <v>281</v>
      </c>
      <c r="M51" s="229" t="s">
        <v>281</v>
      </c>
      <c r="N51" s="229" t="s">
        <v>281</v>
      </c>
      <c r="O51" s="229" t="s">
        <v>281</v>
      </c>
      <c r="P51" s="230" t="s">
        <v>281</v>
      </c>
      <c r="Q51" s="229" t="s">
        <v>281</v>
      </c>
      <c r="R51" s="229" t="s">
        <v>281</v>
      </c>
      <c r="S51" s="229" t="s">
        <v>281</v>
      </c>
      <c r="T51" s="230" t="s">
        <v>281</v>
      </c>
      <c r="U51" s="229" t="s">
        <v>281</v>
      </c>
      <c r="V51" s="229" t="s">
        <v>281</v>
      </c>
      <c r="W51" s="229" t="s">
        <v>281</v>
      </c>
      <c r="X51" s="230" t="s">
        <v>281</v>
      </c>
      <c r="Y51" s="229" t="s">
        <v>281</v>
      </c>
      <c r="Z51" s="229" t="s">
        <v>281</v>
      </c>
      <c r="AA51" s="229" t="s">
        <v>281</v>
      </c>
      <c r="AB51" s="230" t="s">
        <v>281</v>
      </c>
      <c r="AC51" s="229" t="s">
        <v>281</v>
      </c>
      <c r="AD51" s="229" t="s">
        <v>281</v>
      </c>
      <c r="AE51" s="229" t="s">
        <v>281</v>
      </c>
      <c r="AF51" s="229">
        <v>0</v>
      </c>
      <c r="AG51" s="217" t="s">
        <v>281</v>
      </c>
    </row>
    <row r="52" spans="1:33" ht="18.75" x14ac:dyDescent="0.25">
      <c r="A52" s="72" t="s">
        <v>137</v>
      </c>
      <c r="B52" s="71" t="s">
        <v>136</v>
      </c>
      <c r="C52" s="232" t="s">
        <v>281</v>
      </c>
      <c r="D52" s="232" t="s">
        <v>281</v>
      </c>
      <c r="E52" s="232" t="s">
        <v>281</v>
      </c>
      <c r="F52" s="232" t="s">
        <v>281</v>
      </c>
      <c r="G52" s="232" t="s">
        <v>281</v>
      </c>
      <c r="H52" s="232" t="s">
        <v>281</v>
      </c>
      <c r="I52" s="229" t="s">
        <v>281</v>
      </c>
      <c r="J52" s="229" t="s">
        <v>281</v>
      </c>
      <c r="K52" s="229" t="s">
        <v>281</v>
      </c>
      <c r="L52" s="232" t="s">
        <v>281</v>
      </c>
      <c r="M52" s="229" t="s">
        <v>281</v>
      </c>
      <c r="N52" s="229" t="s">
        <v>281</v>
      </c>
      <c r="O52" s="229" t="s">
        <v>281</v>
      </c>
      <c r="P52" s="232" t="s">
        <v>281</v>
      </c>
      <c r="Q52" s="229" t="s">
        <v>281</v>
      </c>
      <c r="R52" s="229" t="s">
        <v>281</v>
      </c>
      <c r="S52" s="229" t="s">
        <v>281</v>
      </c>
      <c r="T52" s="232" t="s">
        <v>281</v>
      </c>
      <c r="U52" s="229" t="s">
        <v>281</v>
      </c>
      <c r="V52" s="229" t="s">
        <v>281</v>
      </c>
      <c r="W52" s="229" t="s">
        <v>281</v>
      </c>
      <c r="X52" s="232" t="s">
        <v>281</v>
      </c>
      <c r="Y52" s="229" t="s">
        <v>281</v>
      </c>
      <c r="Z52" s="229" t="s">
        <v>281</v>
      </c>
      <c r="AA52" s="229" t="s">
        <v>281</v>
      </c>
      <c r="AB52" s="232" t="s">
        <v>281</v>
      </c>
      <c r="AC52" s="229" t="s">
        <v>281</v>
      </c>
      <c r="AD52" s="229" t="s">
        <v>281</v>
      </c>
      <c r="AE52" s="229" t="s">
        <v>281</v>
      </c>
      <c r="AF52" s="229">
        <v>0</v>
      </c>
      <c r="AG52" s="217" t="s">
        <v>281</v>
      </c>
    </row>
    <row r="53" spans="1:33" ht="35.25" customHeight="1" x14ac:dyDescent="0.25">
      <c r="A53" s="75" t="s">
        <v>57</v>
      </c>
      <c r="B53" s="74" t="s">
        <v>135</v>
      </c>
      <c r="C53" s="229" t="s">
        <v>281</v>
      </c>
      <c r="D53" s="229" t="s">
        <v>281</v>
      </c>
      <c r="E53" s="229" t="s">
        <v>281</v>
      </c>
      <c r="F53" s="229" t="s">
        <v>281</v>
      </c>
      <c r="G53" s="229" t="s">
        <v>281</v>
      </c>
      <c r="H53" s="229" t="s">
        <v>281</v>
      </c>
      <c r="I53" s="229" t="s">
        <v>281</v>
      </c>
      <c r="J53" s="229" t="s">
        <v>281</v>
      </c>
      <c r="K53" s="229" t="s">
        <v>281</v>
      </c>
      <c r="L53" s="229" t="s">
        <v>281</v>
      </c>
      <c r="M53" s="229" t="s">
        <v>281</v>
      </c>
      <c r="N53" s="229" t="s">
        <v>281</v>
      </c>
      <c r="O53" s="229" t="s">
        <v>281</v>
      </c>
      <c r="P53" s="229" t="s">
        <v>281</v>
      </c>
      <c r="Q53" s="229" t="s">
        <v>281</v>
      </c>
      <c r="R53" s="229" t="s">
        <v>281</v>
      </c>
      <c r="S53" s="229" t="s">
        <v>281</v>
      </c>
      <c r="T53" s="229" t="s">
        <v>281</v>
      </c>
      <c r="U53" s="229" t="s">
        <v>281</v>
      </c>
      <c r="V53" s="229" t="s">
        <v>281</v>
      </c>
      <c r="W53" s="229" t="s">
        <v>281</v>
      </c>
      <c r="X53" s="229" t="s">
        <v>281</v>
      </c>
      <c r="Y53" s="229" t="s">
        <v>281</v>
      </c>
      <c r="Z53" s="229" t="s">
        <v>281</v>
      </c>
      <c r="AA53" s="229" t="s">
        <v>281</v>
      </c>
      <c r="AB53" s="229" t="s">
        <v>281</v>
      </c>
      <c r="AC53" s="229" t="s">
        <v>281</v>
      </c>
      <c r="AD53" s="229" t="s">
        <v>281</v>
      </c>
      <c r="AE53" s="229" t="s">
        <v>281</v>
      </c>
      <c r="AF53" s="229">
        <v>0</v>
      </c>
      <c r="AG53" s="217" t="s">
        <v>281</v>
      </c>
    </row>
    <row r="54" spans="1:33" x14ac:dyDescent="0.25">
      <c r="A54" s="72" t="s">
        <v>134</v>
      </c>
      <c r="B54" s="46" t="s">
        <v>133</v>
      </c>
      <c r="C54" s="230">
        <v>2398.382430576271</v>
      </c>
      <c r="D54" s="230" t="s">
        <v>281</v>
      </c>
      <c r="E54" s="230">
        <v>2398.382430576271</v>
      </c>
      <c r="F54" s="230">
        <v>2398.382430576271</v>
      </c>
      <c r="G54" s="230" t="s">
        <v>281</v>
      </c>
      <c r="H54" s="230">
        <v>0</v>
      </c>
      <c r="I54" s="229" t="s">
        <v>281</v>
      </c>
      <c r="J54" s="229" t="s">
        <v>281</v>
      </c>
      <c r="K54" s="229" t="s">
        <v>281</v>
      </c>
      <c r="L54" s="230">
        <v>1256.1193846271187</v>
      </c>
      <c r="M54" s="229" t="s">
        <v>281</v>
      </c>
      <c r="N54" s="229" t="s">
        <v>281</v>
      </c>
      <c r="O54" s="229" t="s">
        <v>281</v>
      </c>
      <c r="P54" s="230">
        <v>1142.2630459661018</v>
      </c>
      <c r="Q54" s="229" t="s">
        <v>281</v>
      </c>
      <c r="R54" s="229" t="s">
        <v>281</v>
      </c>
      <c r="S54" s="229" t="s">
        <v>281</v>
      </c>
      <c r="T54" s="230">
        <v>0</v>
      </c>
      <c r="U54" s="229" t="s">
        <v>281</v>
      </c>
      <c r="V54" s="229" t="s">
        <v>281</v>
      </c>
      <c r="W54" s="229" t="s">
        <v>281</v>
      </c>
      <c r="X54" s="230">
        <v>0</v>
      </c>
      <c r="Y54" s="229" t="s">
        <v>281</v>
      </c>
      <c r="Z54" s="229" t="s">
        <v>281</v>
      </c>
      <c r="AA54" s="229" t="s">
        <v>281</v>
      </c>
      <c r="AB54" s="230">
        <v>0</v>
      </c>
      <c r="AC54" s="229" t="s">
        <v>281</v>
      </c>
      <c r="AD54" s="229" t="s">
        <v>281</v>
      </c>
      <c r="AE54" s="229" t="s">
        <v>281</v>
      </c>
      <c r="AF54" s="229">
        <v>2398.3824305932203</v>
      </c>
      <c r="AG54" s="217" t="s">
        <v>281</v>
      </c>
    </row>
    <row r="55" spans="1:33" x14ac:dyDescent="0.25">
      <c r="A55" s="72" t="s">
        <v>132</v>
      </c>
      <c r="B55" s="46" t="s">
        <v>126</v>
      </c>
      <c r="C55" s="230" t="s">
        <v>281</v>
      </c>
      <c r="D55" s="230" t="s">
        <v>281</v>
      </c>
      <c r="E55" s="230" t="s">
        <v>281</v>
      </c>
      <c r="F55" s="230" t="s">
        <v>281</v>
      </c>
      <c r="G55" s="230" t="s">
        <v>281</v>
      </c>
      <c r="H55" s="230" t="s">
        <v>281</v>
      </c>
      <c r="I55" s="229" t="s">
        <v>281</v>
      </c>
      <c r="J55" s="229" t="s">
        <v>281</v>
      </c>
      <c r="K55" s="229" t="s">
        <v>281</v>
      </c>
      <c r="L55" s="230" t="s">
        <v>281</v>
      </c>
      <c r="M55" s="229" t="s">
        <v>281</v>
      </c>
      <c r="N55" s="229" t="s">
        <v>281</v>
      </c>
      <c r="O55" s="229" t="s">
        <v>281</v>
      </c>
      <c r="P55" s="230" t="s">
        <v>281</v>
      </c>
      <c r="Q55" s="229" t="s">
        <v>281</v>
      </c>
      <c r="R55" s="229" t="s">
        <v>281</v>
      </c>
      <c r="S55" s="229" t="s">
        <v>281</v>
      </c>
      <c r="T55" s="230" t="s">
        <v>281</v>
      </c>
      <c r="U55" s="229" t="s">
        <v>281</v>
      </c>
      <c r="V55" s="229" t="s">
        <v>281</v>
      </c>
      <c r="W55" s="229" t="s">
        <v>281</v>
      </c>
      <c r="X55" s="230" t="s">
        <v>281</v>
      </c>
      <c r="Y55" s="229" t="s">
        <v>281</v>
      </c>
      <c r="Z55" s="229" t="s">
        <v>281</v>
      </c>
      <c r="AA55" s="229" t="s">
        <v>281</v>
      </c>
      <c r="AB55" s="230" t="s">
        <v>281</v>
      </c>
      <c r="AC55" s="229" t="s">
        <v>281</v>
      </c>
      <c r="AD55" s="229" t="s">
        <v>281</v>
      </c>
      <c r="AE55" s="229" t="s">
        <v>281</v>
      </c>
      <c r="AF55" s="229">
        <v>0</v>
      </c>
      <c r="AG55" s="217" t="s">
        <v>281</v>
      </c>
    </row>
    <row r="56" spans="1:33" x14ac:dyDescent="0.25">
      <c r="A56" s="72" t="s">
        <v>131</v>
      </c>
      <c r="B56" s="71" t="s">
        <v>125</v>
      </c>
      <c r="C56" s="232">
        <v>197</v>
      </c>
      <c r="D56" s="232" t="s">
        <v>281</v>
      </c>
      <c r="E56" s="232">
        <v>197</v>
      </c>
      <c r="F56" s="232">
        <v>197</v>
      </c>
      <c r="G56" s="232" t="s">
        <v>281</v>
      </c>
      <c r="H56" s="232" t="s">
        <v>281</v>
      </c>
      <c r="I56" s="229" t="s">
        <v>281</v>
      </c>
      <c r="J56" s="229" t="s">
        <v>281</v>
      </c>
      <c r="K56" s="229" t="s">
        <v>281</v>
      </c>
      <c r="L56" s="232" t="s">
        <v>281</v>
      </c>
      <c r="M56" s="229" t="s">
        <v>281</v>
      </c>
      <c r="N56" s="229" t="s">
        <v>281</v>
      </c>
      <c r="O56" s="229" t="s">
        <v>281</v>
      </c>
      <c r="P56" s="232">
        <v>197</v>
      </c>
      <c r="Q56" s="229" t="s">
        <v>281</v>
      </c>
      <c r="R56" s="229" t="s">
        <v>281</v>
      </c>
      <c r="S56" s="229" t="s">
        <v>281</v>
      </c>
      <c r="T56" s="232" t="s">
        <v>281</v>
      </c>
      <c r="U56" s="229" t="s">
        <v>281</v>
      </c>
      <c r="V56" s="229" t="s">
        <v>281</v>
      </c>
      <c r="W56" s="229" t="s">
        <v>281</v>
      </c>
      <c r="X56" s="232" t="s">
        <v>281</v>
      </c>
      <c r="Y56" s="229" t="s">
        <v>281</v>
      </c>
      <c r="Z56" s="229" t="s">
        <v>281</v>
      </c>
      <c r="AA56" s="229" t="s">
        <v>281</v>
      </c>
      <c r="AB56" s="232" t="s">
        <v>281</v>
      </c>
      <c r="AC56" s="229" t="s">
        <v>281</v>
      </c>
      <c r="AD56" s="229" t="s">
        <v>281</v>
      </c>
      <c r="AE56" s="229" t="s">
        <v>281</v>
      </c>
      <c r="AF56" s="229">
        <v>197</v>
      </c>
      <c r="AG56" s="217" t="s">
        <v>281</v>
      </c>
    </row>
    <row r="57" spans="1:33" x14ac:dyDescent="0.25">
      <c r="A57" s="72" t="s">
        <v>130</v>
      </c>
      <c r="B57" s="71" t="s">
        <v>124</v>
      </c>
      <c r="C57" s="232" t="s">
        <v>281</v>
      </c>
      <c r="D57" s="232" t="s">
        <v>281</v>
      </c>
      <c r="E57" s="232" t="s">
        <v>281</v>
      </c>
      <c r="F57" s="232" t="s">
        <v>281</v>
      </c>
      <c r="G57" s="232" t="s">
        <v>281</v>
      </c>
      <c r="H57" s="232" t="s">
        <v>281</v>
      </c>
      <c r="I57" s="229" t="s">
        <v>281</v>
      </c>
      <c r="J57" s="229" t="s">
        <v>281</v>
      </c>
      <c r="K57" s="229" t="s">
        <v>281</v>
      </c>
      <c r="L57" s="232" t="s">
        <v>281</v>
      </c>
      <c r="M57" s="229" t="s">
        <v>281</v>
      </c>
      <c r="N57" s="229" t="s">
        <v>281</v>
      </c>
      <c r="O57" s="229" t="s">
        <v>281</v>
      </c>
      <c r="P57" s="232" t="s">
        <v>281</v>
      </c>
      <c r="Q57" s="229" t="s">
        <v>281</v>
      </c>
      <c r="R57" s="229" t="s">
        <v>281</v>
      </c>
      <c r="S57" s="229" t="s">
        <v>281</v>
      </c>
      <c r="T57" s="232" t="s">
        <v>281</v>
      </c>
      <c r="U57" s="229" t="s">
        <v>281</v>
      </c>
      <c r="V57" s="229" t="s">
        <v>281</v>
      </c>
      <c r="W57" s="229" t="s">
        <v>281</v>
      </c>
      <c r="X57" s="232" t="s">
        <v>281</v>
      </c>
      <c r="Y57" s="229" t="s">
        <v>281</v>
      </c>
      <c r="Z57" s="229" t="s">
        <v>281</v>
      </c>
      <c r="AA57" s="229" t="s">
        <v>281</v>
      </c>
      <c r="AB57" s="232" t="s">
        <v>281</v>
      </c>
      <c r="AC57" s="229" t="s">
        <v>281</v>
      </c>
      <c r="AD57" s="229" t="s">
        <v>281</v>
      </c>
      <c r="AE57" s="229" t="s">
        <v>281</v>
      </c>
      <c r="AF57" s="229">
        <v>0</v>
      </c>
      <c r="AG57" s="217" t="s">
        <v>281</v>
      </c>
    </row>
    <row r="58" spans="1:33" x14ac:dyDescent="0.25">
      <c r="A58" s="72" t="s">
        <v>129</v>
      </c>
      <c r="B58" s="71" t="s">
        <v>123</v>
      </c>
      <c r="C58" s="232">
        <v>10.95</v>
      </c>
      <c r="D58" s="232" t="s">
        <v>281</v>
      </c>
      <c r="E58" s="232">
        <v>10.95</v>
      </c>
      <c r="F58" s="232">
        <v>10.95</v>
      </c>
      <c r="G58" s="232" t="s">
        <v>281</v>
      </c>
      <c r="H58" s="232" t="s">
        <v>281</v>
      </c>
      <c r="I58" s="229" t="s">
        <v>281</v>
      </c>
      <c r="J58" s="229" t="s">
        <v>281</v>
      </c>
      <c r="K58" s="229" t="s">
        <v>281</v>
      </c>
      <c r="L58" s="232" t="s">
        <v>281</v>
      </c>
      <c r="M58" s="229" t="s">
        <v>281</v>
      </c>
      <c r="N58" s="229" t="s">
        <v>281</v>
      </c>
      <c r="O58" s="229" t="s">
        <v>281</v>
      </c>
      <c r="P58" s="232">
        <v>10.95</v>
      </c>
      <c r="Q58" s="229" t="s">
        <v>281</v>
      </c>
      <c r="R58" s="229" t="s">
        <v>281</v>
      </c>
      <c r="S58" s="229" t="s">
        <v>281</v>
      </c>
      <c r="T58" s="232" t="s">
        <v>281</v>
      </c>
      <c r="U58" s="229" t="s">
        <v>281</v>
      </c>
      <c r="V58" s="229" t="s">
        <v>281</v>
      </c>
      <c r="W58" s="229" t="s">
        <v>281</v>
      </c>
      <c r="X58" s="232" t="s">
        <v>281</v>
      </c>
      <c r="Y58" s="229" t="s">
        <v>281</v>
      </c>
      <c r="Z58" s="229" t="s">
        <v>281</v>
      </c>
      <c r="AA58" s="229" t="s">
        <v>281</v>
      </c>
      <c r="AB58" s="232" t="s">
        <v>281</v>
      </c>
      <c r="AC58" s="229" t="s">
        <v>281</v>
      </c>
      <c r="AD58" s="229" t="s">
        <v>281</v>
      </c>
      <c r="AE58" s="229" t="s">
        <v>281</v>
      </c>
      <c r="AF58" s="229">
        <v>10.95</v>
      </c>
      <c r="AG58" s="217" t="s">
        <v>281</v>
      </c>
    </row>
    <row r="59" spans="1:33" ht="18.75" x14ac:dyDescent="0.25">
      <c r="A59" s="72" t="s">
        <v>128</v>
      </c>
      <c r="B59" s="71" t="s">
        <v>122</v>
      </c>
      <c r="C59" s="232" t="s">
        <v>281</v>
      </c>
      <c r="D59" s="232" t="s">
        <v>281</v>
      </c>
      <c r="E59" s="232" t="s">
        <v>281</v>
      </c>
      <c r="F59" s="232" t="s">
        <v>281</v>
      </c>
      <c r="G59" s="232" t="s">
        <v>281</v>
      </c>
      <c r="H59" s="232" t="s">
        <v>281</v>
      </c>
      <c r="I59" s="229" t="s">
        <v>281</v>
      </c>
      <c r="J59" s="229" t="s">
        <v>281</v>
      </c>
      <c r="K59" s="229" t="s">
        <v>281</v>
      </c>
      <c r="L59" s="232" t="s">
        <v>281</v>
      </c>
      <c r="M59" s="229" t="s">
        <v>281</v>
      </c>
      <c r="N59" s="229" t="s">
        <v>281</v>
      </c>
      <c r="O59" s="229" t="s">
        <v>281</v>
      </c>
      <c r="P59" s="232" t="s">
        <v>281</v>
      </c>
      <c r="Q59" s="229" t="s">
        <v>281</v>
      </c>
      <c r="R59" s="229" t="s">
        <v>281</v>
      </c>
      <c r="S59" s="229" t="s">
        <v>281</v>
      </c>
      <c r="T59" s="232" t="s">
        <v>281</v>
      </c>
      <c r="U59" s="229" t="s">
        <v>281</v>
      </c>
      <c r="V59" s="229" t="s">
        <v>281</v>
      </c>
      <c r="W59" s="229" t="s">
        <v>281</v>
      </c>
      <c r="X59" s="232" t="s">
        <v>281</v>
      </c>
      <c r="Y59" s="229" t="s">
        <v>281</v>
      </c>
      <c r="Z59" s="229" t="s">
        <v>281</v>
      </c>
      <c r="AA59" s="229" t="s">
        <v>281</v>
      </c>
      <c r="AB59" s="232" t="s">
        <v>281</v>
      </c>
      <c r="AC59" s="229" t="s">
        <v>281</v>
      </c>
      <c r="AD59" s="229" t="s">
        <v>281</v>
      </c>
      <c r="AE59" s="229" t="s">
        <v>281</v>
      </c>
      <c r="AF59" s="229">
        <v>0</v>
      </c>
      <c r="AG59" s="217" t="s">
        <v>281</v>
      </c>
    </row>
    <row r="60" spans="1:33" ht="36.75" customHeight="1" x14ac:dyDescent="0.25">
      <c r="A60" s="75" t="s">
        <v>56</v>
      </c>
      <c r="B60" s="85" t="s">
        <v>204</v>
      </c>
      <c r="C60" s="233" t="s">
        <v>281</v>
      </c>
      <c r="D60" s="233" t="s">
        <v>281</v>
      </c>
      <c r="E60" s="233" t="s">
        <v>281</v>
      </c>
      <c r="F60" s="233" t="s">
        <v>281</v>
      </c>
      <c r="G60" s="233" t="s">
        <v>281</v>
      </c>
      <c r="H60" s="233" t="s">
        <v>281</v>
      </c>
      <c r="I60" s="229" t="s">
        <v>281</v>
      </c>
      <c r="J60" s="229" t="s">
        <v>281</v>
      </c>
      <c r="K60" s="229" t="s">
        <v>281</v>
      </c>
      <c r="L60" s="233" t="s">
        <v>281</v>
      </c>
      <c r="M60" s="229" t="s">
        <v>281</v>
      </c>
      <c r="N60" s="229" t="s">
        <v>281</v>
      </c>
      <c r="O60" s="229" t="s">
        <v>281</v>
      </c>
      <c r="P60" s="233" t="s">
        <v>281</v>
      </c>
      <c r="Q60" s="229" t="s">
        <v>281</v>
      </c>
      <c r="R60" s="229" t="s">
        <v>281</v>
      </c>
      <c r="S60" s="229" t="s">
        <v>281</v>
      </c>
      <c r="T60" s="233" t="s">
        <v>281</v>
      </c>
      <c r="U60" s="229" t="s">
        <v>281</v>
      </c>
      <c r="V60" s="229" t="s">
        <v>281</v>
      </c>
      <c r="W60" s="229" t="s">
        <v>281</v>
      </c>
      <c r="X60" s="233" t="s">
        <v>281</v>
      </c>
      <c r="Y60" s="229" t="s">
        <v>281</v>
      </c>
      <c r="Z60" s="229" t="s">
        <v>281</v>
      </c>
      <c r="AA60" s="229" t="s">
        <v>281</v>
      </c>
      <c r="AB60" s="233" t="s">
        <v>281</v>
      </c>
      <c r="AC60" s="229" t="s">
        <v>281</v>
      </c>
      <c r="AD60" s="229" t="s">
        <v>281</v>
      </c>
      <c r="AE60" s="229" t="s">
        <v>281</v>
      </c>
      <c r="AF60" s="229">
        <v>0</v>
      </c>
      <c r="AG60" s="217" t="s">
        <v>281</v>
      </c>
    </row>
    <row r="61" spans="1:33" x14ac:dyDescent="0.25">
      <c r="A61" s="75" t="s">
        <v>54</v>
      </c>
      <c r="B61" s="74" t="s">
        <v>127</v>
      </c>
      <c r="C61" s="229" t="s">
        <v>281</v>
      </c>
      <c r="D61" s="229" t="s">
        <v>281</v>
      </c>
      <c r="E61" s="229" t="s">
        <v>281</v>
      </c>
      <c r="F61" s="229" t="s">
        <v>281</v>
      </c>
      <c r="G61" s="229" t="s">
        <v>281</v>
      </c>
      <c r="H61" s="229" t="s">
        <v>281</v>
      </c>
      <c r="I61" s="229" t="s">
        <v>281</v>
      </c>
      <c r="J61" s="229" t="s">
        <v>281</v>
      </c>
      <c r="K61" s="229" t="s">
        <v>281</v>
      </c>
      <c r="L61" s="229" t="s">
        <v>281</v>
      </c>
      <c r="M61" s="229" t="s">
        <v>281</v>
      </c>
      <c r="N61" s="229" t="s">
        <v>281</v>
      </c>
      <c r="O61" s="229" t="s">
        <v>281</v>
      </c>
      <c r="P61" s="229" t="s">
        <v>281</v>
      </c>
      <c r="Q61" s="229" t="s">
        <v>281</v>
      </c>
      <c r="R61" s="229" t="s">
        <v>281</v>
      </c>
      <c r="S61" s="229" t="s">
        <v>281</v>
      </c>
      <c r="T61" s="229" t="s">
        <v>281</v>
      </c>
      <c r="U61" s="229" t="s">
        <v>281</v>
      </c>
      <c r="V61" s="229" t="s">
        <v>281</v>
      </c>
      <c r="W61" s="229" t="s">
        <v>281</v>
      </c>
      <c r="X61" s="229" t="s">
        <v>281</v>
      </c>
      <c r="Y61" s="229" t="s">
        <v>281</v>
      </c>
      <c r="Z61" s="229" t="s">
        <v>281</v>
      </c>
      <c r="AA61" s="229" t="s">
        <v>281</v>
      </c>
      <c r="AB61" s="229" t="s">
        <v>281</v>
      </c>
      <c r="AC61" s="229" t="s">
        <v>281</v>
      </c>
      <c r="AD61" s="229" t="s">
        <v>281</v>
      </c>
      <c r="AE61" s="229" t="s">
        <v>281</v>
      </c>
      <c r="AF61" s="229">
        <v>0</v>
      </c>
      <c r="AG61" s="217" t="s">
        <v>281</v>
      </c>
    </row>
    <row r="62" spans="1:33" x14ac:dyDescent="0.25">
      <c r="A62" s="72" t="s">
        <v>198</v>
      </c>
      <c r="B62" s="73" t="s">
        <v>148</v>
      </c>
      <c r="C62" s="234" t="s">
        <v>281</v>
      </c>
      <c r="D62" s="234" t="s">
        <v>281</v>
      </c>
      <c r="E62" s="234" t="s">
        <v>281</v>
      </c>
      <c r="F62" s="234" t="s">
        <v>281</v>
      </c>
      <c r="G62" s="234" t="s">
        <v>281</v>
      </c>
      <c r="H62" s="234" t="s">
        <v>281</v>
      </c>
      <c r="I62" s="229" t="s">
        <v>281</v>
      </c>
      <c r="J62" s="229" t="s">
        <v>281</v>
      </c>
      <c r="K62" s="229" t="s">
        <v>281</v>
      </c>
      <c r="L62" s="234" t="s">
        <v>281</v>
      </c>
      <c r="M62" s="229" t="s">
        <v>281</v>
      </c>
      <c r="N62" s="229" t="s">
        <v>281</v>
      </c>
      <c r="O62" s="229" t="s">
        <v>281</v>
      </c>
      <c r="P62" s="234" t="s">
        <v>281</v>
      </c>
      <c r="Q62" s="229" t="s">
        <v>281</v>
      </c>
      <c r="R62" s="229" t="s">
        <v>281</v>
      </c>
      <c r="S62" s="229" t="s">
        <v>281</v>
      </c>
      <c r="T62" s="234" t="s">
        <v>281</v>
      </c>
      <c r="U62" s="229" t="s">
        <v>281</v>
      </c>
      <c r="V62" s="229" t="s">
        <v>281</v>
      </c>
      <c r="W62" s="229" t="s">
        <v>281</v>
      </c>
      <c r="X62" s="234" t="s">
        <v>281</v>
      </c>
      <c r="Y62" s="229" t="s">
        <v>281</v>
      </c>
      <c r="Z62" s="229" t="s">
        <v>281</v>
      </c>
      <c r="AA62" s="229" t="s">
        <v>281</v>
      </c>
      <c r="AB62" s="234" t="s">
        <v>281</v>
      </c>
      <c r="AC62" s="229" t="s">
        <v>281</v>
      </c>
      <c r="AD62" s="229" t="s">
        <v>281</v>
      </c>
      <c r="AE62" s="229" t="s">
        <v>281</v>
      </c>
      <c r="AF62" s="229">
        <v>0</v>
      </c>
      <c r="AG62" s="217" t="s">
        <v>281</v>
      </c>
    </row>
    <row r="63" spans="1:33" x14ac:dyDescent="0.25">
      <c r="A63" s="72" t="s">
        <v>199</v>
      </c>
      <c r="B63" s="73" t="s">
        <v>146</v>
      </c>
      <c r="C63" s="234">
        <v>20</v>
      </c>
      <c r="D63" s="234" t="s">
        <v>281</v>
      </c>
      <c r="E63" s="234">
        <v>20</v>
      </c>
      <c r="F63" s="234">
        <v>20</v>
      </c>
      <c r="G63" s="234" t="s">
        <v>281</v>
      </c>
      <c r="H63" s="234" t="s">
        <v>281</v>
      </c>
      <c r="I63" s="229" t="s">
        <v>281</v>
      </c>
      <c r="J63" s="229" t="s">
        <v>281</v>
      </c>
      <c r="K63" s="229" t="s">
        <v>281</v>
      </c>
      <c r="L63" s="234" t="s">
        <v>281</v>
      </c>
      <c r="M63" s="229" t="s">
        <v>281</v>
      </c>
      <c r="N63" s="229" t="s">
        <v>281</v>
      </c>
      <c r="O63" s="229" t="s">
        <v>281</v>
      </c>
      <c r="P63" s="234">
        <v>20</v>
      </c>
      <c r="Q63" s="229" t="s">
        <v>281</v>
      </c>
      <c r="R63" s="229" t="s">
        <v>281</v>
      </c>
      <c r="S63" s="229" t="s">
        <v>281</v>
      </c>
      <c r="T63" s="234" t="s">
        <v>281</v>
      </c>
      <c r="U63" s="229" t="s">
        <v>281</v>
      </c>
      <c r="V63" s="229" t="s">
        <v>281</v>
      </c>
      <c r="W63" s="229" t="s">
        <v>281</v>
      </c>
      <c r="X63" s="234" t="s">
        <v>281</v>
      </c>
      <c r="Y63" s="229" t="s">
        <v>281</v>
      </c>
      <c r="Z63" s="229" t="s">
        <v>281</v>
      </c>
      <c r="AA63" s="229" t="s">
        <v>281</v>
      </c>
      <c r="AB63" s="234" t="s">
        <v>281</v>
      </c>
      <c r="AC63" s="229" t="s">
        <v>281</v>
      </c>
      <c r="AD63" s="229" t="s">
        <v>281</v>
      </c>
      <c r="AE63" s="229" t="s">
        <v>281</v>
      </c>
      <c r="AF63" s="229">
        <v>20</v>
      </c>
      <c r="AG63" s="217" t="s">
        <v>281</v>
      </c>
    </row>
    <row r="64" spans="1:33" x14ac:dyDescent="0.25">
      <c r="A64" s="72" t="s">
        <v>200</v>
      </c>
      <c r="B64" s="73" t="s">
        <v>144</v>
      </c>
      <c r="C64" s="234" t="s">
        <v>281</v>
      </c>
      <c r="D64" s="234" t="s">
        <v>281</v>
      </c>
      <c r="E64" s="234" t="s">
        <v>281</v>
      </c>
      <c r="F64" s="234" t="s">
        <v>281</v>
      </c>
      <c r="G64" s="234" t="s">
        <v>281</v>
      </c>
      <c r="H64" s="234" t="s">
        <v>281</v>
      </c>
      <c r="I64" s="229" t="s">
        <v>281</v>
      </c>
      <c r="J64" s="229" t="s">
        <v>281</v>
      </c>
      <c r="K64" s="229" t="s">
        <v>281</v>
      </c>
      <c r="L64" s="234" t="s">
        <v>281</v>
      </c>
      <c r="M64" s="229" t="s">
        <v>281</v>
      </c>
      <c r="N64" s="229" t="s">
        <v>281</v>
      </c>
      <c r="O64" s="229" t="s">
        <v>281</v>
      </c>
      <c r="P64" s="234" t="s">
        <v>281</v>
      </c>
      <c r="Q64" s="229" t="s">
        <v>281</v>
      </c>
      <c r="R64" s="229" t="s">
        <v>281</v>
      </c>
      <c r="S64" s="229" t="s">
        <v>281</v>
      </c>
      <c r="T64" s="234" t="s">
        <v>281</v>
      </c>
      <c r="U64" s="229" t="s">
        <v>281</v>
      </c>
      <c r="V64" s="229" t="s">
        <v>281</v>
      </c>
      <c r="W64" s="229" t="s">
        <v>281</v>
      </c>
      <c r="X64" s="234" t="s">
        <v>281</v>
      </c>
      <c r="Y64" s="229" t="s">
        <v>281</v>
      </c>
      <c r="Z64" s="229" t="s">
        <v>281</v>
      </c>
      <c r="AA64" s="229" t="s">
        <v>281</v>
      </c>
      <c r="AB64" s="234" t="s">
        <v>281</v>
      </c>
      <c r="AC64" s="229" t="s">
        <v>281</v>
      </c>
      <c r="AD64" s="229" t="s">
        <v>281</v>
      </c>
      <c r="AE64" s="229" t="s">
        <v>281</v>
      </c>
      <c r="AF64" s="229">
        <v>0</v>
      </c>
      <c r="AG64" s="217" t="s">
        <v>281</v>
      </c>
    </row>
    <row r="65" spans="1:33" x14ac:dyDescent="0.25">
      <c r="A65" s="72" t="s">
        <v>201</v>
      </c>
      <c r="B65" s="73" t="s">
        <v>203</v>
      </c>
      <c r="C65" s="234" t="s">
        <v>281</v>
      </c>
      <c r="D65" s="234" t="s">
        <v>281</v>
      </c>
      <c r="E65" s="234" t="s">
        <v>281</v>
      </c>
      <c r="F65" s="234" t="s">
        <v>281</v>
      </c>
      <c r="G65" s="234" t="s">
        <v>281</v>
      </c>
      <c r="H65" s="234" t="s">
        <v>281</v>
      </c>
      <c r="I65" s="229" t="s">
        <v>281</v>
      </c>
      <c r="J65" s="229" t="s">
        <v>281</v>
      </c>
      <c r="K65" s="229" t="s">
        <v>281</v>
      </c>
      <c r="L65" s="234" t="s">
        <v>281</v>
      </c>
      <c r="M65" s="229" t="s">
        <v>281</v>
      </c>
      <c r="N65" s="229" t="s">
        <v>281</v>
      </c>
      <c r="O65" s="229" t="s">
        <v>281</v>
      </c>
      <c r="P65" s="234" t="s">
        <v>281</v>
      </c>
      <c r="Q65" s="229" t="s">
        <v>281</v>
      </c>
      <c r="R65" s="229" t="s">
        <v>281</v>
      </c>
      <c r="S65" s="229" t="s">
        <v>281</v>
      </c>
      <c r="T65" s="234" t="s">
        <v>281</v>
      </c>
      <c r="U65" s="229" t="s">
        <v>281</v>
      </c>
      <c r="V65" s="229" t="s">
        <v>281</v>
      </c>
      <c r="W65" s="229" t="s">
        <v>281</v>
      </c>
      <c r="X65" s="234" t="s">
        <v>281</v>
      </c>
      <c r="Y65" s="229" t="s">
        <v>281</v>
      </c>
      <c r="Z65" s="229" t="s">
        <v>281</v>
      </c>
      <c r="AA65" s="229" t="s">
        <v>281</v>
      </c>
      <c r="AB65" s="234" t="s">
        <v>281</v>
      </c>
      <c r="AC65" s="229" t="s">
        <v>281</v>
      </c>
      <c r="AD65" s="229" t="s">
        <v>281</v>
      </c>
      <c r="AE65" s="229" t="s">
        <v>281</v>
      </c>
      <c r="AF65" s="229">
        <v>0</v>
      </c>
      <c r="AG65" s="217" t="s">
        <v>281</v>
      </c>
    </row>
    <row r="66" spans="1:33" ht="18.75" x14ac:dyDescent="0.25">
      <c r="A66" s="72" t="s">
        <v>202</v>
      </c>
      <c r="B66" s="71" t="s">
        <v>122</v>
      </c>
      <c r="C66" s="232" t="s">
        <v>281</v>
      </c>
      <c r="D66" s="232" t="s">
        <v>281</v>
      </c>
      <c r="E66" s="232" t="s">
        <v>281</v>
      </c>
      <c r="F66" s="232" t="s">
        <v>281</v>
      </c>
      <c r="G66" s="232" t="s">
        <v>281</v>
      </c>
      <c r="H66" s="232" t="s">
        <v>281</v>
      </c>
      <c r="I66" s="229" t="s">
        <v>281</v>
      </c>
      <c r="J66" s="229" t="s">
        <v>281</v>
      </c>
      <c r="K66" s="229" t="s">
        <v>281</v>
      </c>
      <c r="L66" s="232" t="s">
        <v>281</v>
      </c>
      <c r="M66" s="229" t="s">
        <v>281</v>
      </c>
      <c r="N66" s="229" t="s">
        <v>281</v>
      </c>
      <c r="O66" s="229" t="s">
        <v>281</v>
      </c>
      <c r="P66" s="232" t="s">
        <v>281</v>
      </c>
      <c r="Q66" s="229" t="s">
        <v>281</v>
      </c>
      <c r="R66" s="229" t="s">
        <v>281</v>
      </c>
      <c r="S66" s="229" t="s">
        <v>281</v>
      </c>
      <c r="T66" s="232" t="s">
        <v>281</v>
      </c>
      <c r="U66" s="229" t="s">
        <v>281</v>
      </c>
      <c r="V66" s="229" t="s">
        <v>281</v>
      </c>
      <c r="W66" s="229" t="s">
        <v>281</v>
      </c>
      <c r="X66" s="232" t="s">
        <v>281</v>
      </c>
      <c r="Y66" s="229" t="s">
        <v>281</v>
      </c>
      <c r="Z66" s="229" t="s">
        <v>281</v>
      </c>
      <c r="AA66" s="229" t="s">
        <v>281</v>
      </c>
      <c r="AB66" s="232" t="s">
        <v>281</v>
      </c>
      <c r="AC66" s="229" t="s">
        <v>281</v>
      </c>
      <c r="AD66" s="229" t="s">
        <v>281</v>
      </c>
      <c r="AE66" s="229" t="s">
        <v>281</v>
      </c>
      <c r="AF66" s="229">
        <v>0</v>
      </c>
      <c r="AG66" s="217" t="s">
        <v>281</v>
      </c>
    </row>
    <row r="67" spans="1:33" x14ac:dyDescent="0.25">
      <c r="A67" s="68"/>
      <c r="B67" s="69"/>
      <c r="C67" s="69"/>
      <c r="D67" s="69"/>
      <c r="E67" s="69"/>
      <c r="F67" s="69"/>
      <c r="G67" s="69"/>
      <c r="H67" s="69"/>
      <c r="I67" s="69"/>
      <c r="J67" s="69"/>
      <c r="K67" s="69"/>
      <c r="L67" s="68"/>
      <c r="M67" s="68"/>
      <c r="N67" s="59"/>
      <c r="O67" s="59"/>
      <c r="P67" s="59"/>
      <c r="Q67" s="59"/>
      <c r="R67" s="59"/>
      <c r="S67" s="59"/>
      <c r="T67" s="59"/>
      <c r="U67" s="59"/>
      <c r="V67" s="59"/>
      <c r="W67" s="59"/>
      <c r="X67" s="59"/>
      <c r="Y67" s="59"/>
      <c r="Z67" s="59"/>
      <c r="AA67" s="59"/>
      <c r="AB67" s="59"/>
      <c r="AC67" s="59"/>
      <c r="AD67" s="59"/>
      <c r="AE67" s="59"/>
      <c r="AF67" s="59"/>
    </row>
    <row r="68" spans="1:33" ht="54" customHeight="1" x14ac:dyDescent="0.25">
      <c r="A68" s="59"/>
      <c r="B68" s="361"/>
      <c r="C68" s="361"/>
      <c r="D68" s="361"/>
      <c r="E68" s="361"/>
      <c r="F68" s="361"/>
      <c r="G68" s="361"/>
      <c r="H68" s="361"/>
      <c r="I68" s="361"/>
      <c r="J68" s="63"/>
      <c r="K68" s="63"/>
      <c r="L68" s="67"/>
      <c r="M68" s="67"/>
      <c r="N68" s="67"/>
      <c r="O68" s="67"/>
      <c r="P68" s="67"/>
      <c r="Q68" s="67"/>
      <c r="R68" s="67"/>
      <c r="S68" s="67"/>
      <c r="T68" s="67"/>
      <c r="U68" s="67"/>
      <c r="V68" s="67"/>
      <c r="W68" s="67"/>
      <c r="X68" s="67"/>
      <c r="Y68" s="67"/>
      <c r="Z68" s="67"/>
      <c r="AA68" s="67"/>
      <c r="AB68" s="67"/>
      <c r="AC68" s="67"/>
      <c r="AD68" s="67"/>
      <c r="AE68" s="67"/>
      <c r="AF68" s="67"/>
    </row>
    <row r="69" spans="1:33" x14ac:dyDescent="0.25">
      <c r="A69" s="59"/>
      <c r="B69" s="59"/>
      <c r="C69" s="59"/>
      <c r="D69" s="59"/>
      <c r="E69" s="59"/>
      <c r="F69" s="59"/>
      <c r="L69" s="59"/>
      <c r="M69" s="59"/>
      <c r="N69" s="59"/>
      <c r="O69" s="59"/>
      <c r="P69" s="59"/>
      <c r="Q69" s="59"/>
      <c r="R69" s="59"/>
      <c r="S69" s="59"/>
      <c r="T69" s="59"/>
      <c r="U69" s="59"/>
      <c r="V69" s="59"/>
      <c r="W69" s="59"/>
      <c r="X69" s="59"/>
      <c r="Y69" s="59"/>
      <c r="Z69" s="59"/>
      <c r="AA69" s="59"/>
      <c r="AB69" s="59"/>
      <c r="AC69" s="59"/>
      <c r="AD69" s="59"/>
      <c r="AE69" s="59"/>
      <c r="AF69" s="59"/>
    </row>
    <row r="70" spans="1:33" ht="50.25" customHeight="1" x14ac:dyDescent="0.25">
      <c r="A70" s="59"/>
      <c r="B70" s="362"/>
      <c r="C70" s="362"/>
      <c r="D70" s="362"/>
      <c r="E70" s="362"/>
      <c r="F70" s="362"/>
      <c r="G70" s="362"/>
      <c r="H70" s="362"/>
      <c r="I70" s="362"/>
      <c r="J70" s="64"/>
      <c r="K70" s="64"/>
      <c r="L70" s="59"/>
      <c r="M70" s="59"/>
      <c r="N70" s="59"/>
      <c r="O70" s="59"/>
      <c r="P70" s="59"/>
      <c r="Q70" s="59"/>
      <c r="R70" s="59"/>
      <c r="S70" s="59"/>
      <c r="T70" s="59"/>
      <c r="U70" s="59"/>
      <c r="V70" s="59"/>
      <c r="W70" s="59"/>
      <c r="X70" s="59"/>
      <c r="Y70" s="59"/>
      <c r="Z70" s="59"/>
      <c r="AA70" s="59"/>
      <c r="AB70" s="59"/>
      <c r="AC70" s="59"/>
      <c r="AD70" s="59"/>
      <c r="AE70" s="59"/>
      <c r="AF70" s="59"/>
    </row>
    <row r="71" spans="1:33" x14ac:dyDescent="0.25">
      <c r="A71" s="59"/>
      <c r="B71" s="59"/>
      <c r="C71" s="59"/>
      <c r="D71" s="59"/>
      <c r="E71" s="59"/>
      <c r="F71" s="59"/>
      <c r="L71" s="59"/>
      <c r="M71" s="59"/>
      <c r="N71" s="59"/>
      <c r="O71" s="59"/>
      <c r="P71" s="59"/>
      <c r="Q71" s="59"/>
      <c r="R71" s="59"/>
      <c r="S71" s="59"/>
      <c r="T71" s="59"/>
      <c r="U71" s="59"/>
      <c r="V71" s="59"/>
      <c r="W71" s="59"/>
      <c r="X71" s="59"/>
      <c r="Y71" s="59"/>
      <c r="Z71" s="59"/>
      <c r="AA71" s="59"/>
      <c r="AB71" s="59"/>
      <c r="AC71" s="59"/>
      <c r="AD71" s="59"/>
      <c r="AE71" s="59"/>
      <c r="AF71" s="59"/>
    </row>
    <row r="72" spans="1:33" ht="36.75" customHeight="1" x14ac:dyDescent="0.25">
      <c r="A72" s="59"/>
      <c r="B72" s="361"/>
      <c r="C72" s="361"/>
      <c r="D72" s="361"/>
      <c r="E72" s="361"/>
      <c r="F72" s="361"/>
      <c r="G72" s="361"/>
      <c r="H72" s="361"/>
      <c r="I72" s="361"/>
      <c r="J72" s="63"/>
      <c r="K72" s="63"/>
      <c r="L72" s="59"/>
      <c r="M72" s="59"/>
      <c r="N72" s="59"/>
      <c r="O72" s="59"/>
      <c r="P72" s="59"/>
      <c r="Q72" s="59"/>
      <c r="R72" s="59"/>
      <c r="S72" s="59"/>
      <c r="T72" s="59"/>
      <c r="U72" s="59"/>
      <c r="V72" s="59"/>
      <c r="W72" s="59"/>
      <c r="X72" s="59"/>
      <c r="Y72" s="59"/>
      <c r="Z72" s="59"/>
      <c r="AA72" s="59"/>
      <c r="AB72" s="59"/>
      <c r="AC72" s="59"/>
      <c r="AD72" s="59"/>
      <c r="AE72" s="59"/>
      <c r="AF72" s="59"/>
    </row>
    <row r="73" spans="1:33" x14ac:dyDescent="0.25">
      <c r="A73" s="59"/>
      <c r="B73" s="66"/>
      <c r="C73" s="66"/>
      <c r="D73" s="66"/>
      <c r="E73" s="66"/>
      <c r="F73" s="66"/>
      <c r="L73" s="59"/>
      <c r="M73" s="59"/>
      <c r="N73" s="65"/>
      <c r="O73" s="59"/>
      <c r="P73" s="59"/>
      <c r="Q73" s="59"/>
      <c r="R73" s="59"/>
      <c r="S73" s="59"/>
      <c r="T73" s="59"/>
      <c r="U73" s="59"/>
      <c r="V73" s="59"/>
      <c r="W73" s="59"/>
      <c r="X73" s="59"/>
      <c r="Y73" s="59"/>
      <c r="Z73" s="59"/>
      <c r="AA73" s="59"/>
      <c r="AB73" s="59"/>
      <c r="AC73" s="59"/>
      <c r="AD73" s="59"/>
      <c r="AE73" s="59"/>
      <c r="AF73" s="59"/>
    </row>
    <row r="74" spans="1:33" ht="51" customHeight="1" x14ac:dyDescent="0.25">
      <c r="A74" s="59"/>
      <c r="B74" s="361"/>
      <c r="C74" s="361"/>
      <c r="D74" s="361"/>
      <c r="E74" s="361"/>
      <c r="F74" s="361"/>
      <c r="G74" s="361"/>
      <c r="H74" s="361"/>
      <c r="I74" s="361"/>
      <c r="J74" s="63"/>
      <c r="K74" s="63"/>
      <c r="L74" s="59"/>
      <c r="M74" s="59"/>
      <c r="N74" s="65"/>
      <c r="O74" s="59"/>
      <c r="P74" s="59"/>
      <c r="Q74" s="59"/>
      <c r="R74" s="59"/>
      <c r="S74" s="59"/>
      <c r="T74" s="59"/>
      <c r="U74" s="59"/>
      <c r="V74" s="59"/>
      <c r="W74" s="59"/>
      <c r="X74" s="59"/>
      <c r="Y74" s="59"/>
      <c r="Z74" s="59"/>
      <c r="AA74" s="59"/>
      <c r="AB74" s="59"/>
      <c r="AC74" s="59"/>
      <c r="AD74" s="59"/>
      <c r="AE74" s="59"/>
      <c r="AF74" s="59"/>
    </row>
    <row r="75" spans="1:33" ht="32.25" customHeight="1" x14ac:dyDescent="0.25">
      <c r="A75" s="59"/>
      <c r="B75" s="362"/>
      <c r="C75" s="362"/>
      <c r="D75" s="362"/>
      <c r="E75" s="362"/>
      <c r="F75" s="362"/>
      <c r="G75" s="362"/>
      <c r="H75" s="362"/>
      <c r="I75" s="362"/>
      <c r="J75" s="64"/>
      <c r="K75" s="64"/>
      <c r="L75" s="59"/>
      <c r="M75" s="59"/>
      <c r="N75" s="59"/>
      <c r="O75" s="59"/>
      <c r="P75" s="59"/>
      <c r="Q75" s="59"/>
      <c r="R75" s="59"/>
      <c r="S75" s="59"/>
      <c r="T75" s="59"/>
      <c r="U75" s="59"/>
      <c r="V75" s="59"/>
      <c r="W75" s="59"/>
      <c r="X75" s="59"/>
      <c r="Y75" s="59"/>
      <c r="Z75" s="59"/>
      <c r="AA75" s="59"/>
      <c r="AB75" s="59"/>
      <c r="AC75" s="59"/>
      <c r="AD75" s="59"/>
      <c r="AE75" s="59"/>
      <c r="AF75" s="59"/>
    </row>
    <row r="76" spans="1:33" ht="51.75" customHeight="1" x14ac:dyDescent="0.25">
      <c r="A76" s="59"/>
      <c r="B76" s="361"/>
      <c r="C76" s="361"/>
      <c r="D76" s="361"/>
      <c r="E76" s="361"/>
      <c r="F76" s="361"/>
      <c r="G76" s="361"/>
      <c r="H76" s="361"/>
      <c r="I76" s="361"/>
      <c r="J76" s="63"/>
      <c r="K76" s="63"/>
      <c r="L76" s="59"/>
      <c r="M76" s="59"/>
      <c r="N76" s="59"/>
      <c r="O76" s="59"/>
      <c r="P76" s="59"/>
      <c r="Q76" s="59"/>
      <c r="R76" s="59"/>
      <c r="S76" s="59"/>
      <c r="T76" s="59"/>
      <c r="U76" s="59"/>
      <c r="V76" s="59"/>
      <c r="W76" s="59"/>
      <c r="X76" s="59"/>
      <c r="Y76" s="59"/>
      <c r="Z76" s="59"/>
      <c r="AA76" s="59"/>
      <c r="AB76" s="59"/>
      <c r="AC76" s="59"/>
      <c r="AD76" s="59"/>
      <c r="AE76" s="59"/>
      <c r="AF76" s="59"/>
    </row>
    <row r="77" spans="1:33" ht="21.75" customHeight="1" x14ac:dyDescent="0.25">
      <c r="A77" s="59"/>
      <c r="B77" s="359"/>
      <c r="C77" s="359"/>
      <c r="D77" s="359"/>
      <c r="E77" s="359"/>
      <c r="F77" s="359"/>
      <c r="G77" s="359"/>
      <c r="H77" s="359"/>
      <c r="I77" s="359"/>
      <c r="J77" s="62"/>
      <c r="K77" s="62"/>
      <c r="L77" s="61"/>
      <c r="M77" s="61"/>
      <c r="N77" s="59"/>
      <c r="O77" s="59"/>
      <c r="P77" s="59"/>
      <c r="Q77" s="59"/>
      <c r="R77" s="59"/>
      <c r="S77" s="59"/>
      <c r="T77" s="59"/>
      <c r="U77" s="59"/>
      <c r="V77" s="59"/>
      <c r="W77" s="59"/>
      <c r="X77" s="59"/>
      <c r="Y77" s="59"/>
      <c r="Z77" s="59"/>
      <c r="AA77" s="59"/>
      <c r="AB77" s="59"/>
      <c r="AC77" s="59"/>
      <c r="AD77" s="59"/>
      <c r="AE77" s="59"/>
      <c r="AF77" s="59"/>
    </row>
    <row r="78" spans="1:33" ht="23.25" customHeight="1" x14ac:dyDescent="0.25">
      <c r="A78" s="59"/>
      <c r="B78" s="61"/>
      <c r="C78" s="61"/>
      <c r="D78" s="61"/>
      <c r="E78" s="61"/>
      <c r="F78" s="61"/>
      <c r="L78" s="59"/>
      <c r="M78" s="59"/>
      <c r="N78" s="59"/>
      <c r="O78" s="59"/>
      <c r="P78" s="59"/>
      <c r="Q78" s="59"/>
      <c r="R78" s="59"/>
      <c r="S78" s="59"/>
      <c r="T78" s="59"/>
      <c r="U78" s="59"/>
      <c r="V78" s="59"/>
      <c r="W78" s="59"/>
      <c r="X78" s="59"/>
      <c r="Y78" s="59"/>
      <c r="Z78" s="59"/>
      <c r="AA78" s="59"/>
      <c r="AB78" s="59"/>
      <c r="AC78" s="59"/>
      <c r="AD78" s="59"/>
      <c r="AE78" s="59"/>
      <c r="AF78" s="59"/>
    </row>
    <row r="79" spans="1:33" ht="18.75" customHeight="1" x14ac:dyDescent="0.25">
      <c r="A79" s="59"/>
      <c r="B79" s="360"/>
      <c r="C79" s="360"/>
      <c r="D79" s="360"/>
      <c r="E79" s="360"/>
      <c r="F79" s="360"/>
      <c r="G79" s="360"/>
      <c r="H79" s="360"/>
      <c r="I79" s="360"/>
      <c r="J79" s="60"/>
      <c r="K79" s="60"/>
      <c r="L79" s="59"/>
      <c r="M79" s="59"/>
      <c r="N79" s="59"/>
      <c r="O79" s="59"/>
      <c r="P79" s="59"/>
      <c r="Q79" s="59"/>
      <c r="R79" s="59"/>
      <c r="S79" s="59"/>
      <c r="T79" s="59"/>
      <c r="U79" s="59"/>
      <c r="V79" s="59"/>
      <c r="W79" s="59"/>
      <c r="X79" s="59"/>
      <c r="Y79" s="59"/>
      <c r="Z79" s="59"/>
      <c r="AA79" s="59"/>
      <c r="AB79" s="59"/>
      <c r="AC79" s="59"/>
      <c r="AD79" s="59"/>
      <c r="AE79" s="59"/>
      <c r="AF79" s="59"/>
    </row>
    <row r="80" spans="1:33" x14ac:dyDescent="0.25">
      <c r="A80" s="59"/>
      <c r="B80" s="59"/>
      <c r="C80" s="59"/>
      <c r="D80" s="59"/>
      <c r="E80" s="59"/>
      <c r="F80" s="59"/>
      <c r="L80" s="59"/>
      <c r="M80" s="59"/>
      <c r="N80" s="59"/>
      <c r="O80" s="59"/>
      <c r="P80" s="59"/>
      <c r="Q80" s="59"/>
      <c r="R80" s="59"/>
      <c r="S80" s="59"/>
      <c r="T80" s="59"/>
      <c r="U80" s="59"/>
      <c r="V80" s="59"/>
      <c r="W80" s="59"/>
      <c r="X80" s="59"/>
      <c r="Y80" s="59"/>
      <c r="Z80" s="59"/>
      <c r="AA80" s="59"/>
      <c r="AB80" s="59"/>
      <c r="AC80" s="59"/>
      <c r="AD80" s="59"/>
      <c r="AE80" s="59"/>
      <c r="AF80" s="59"/>
    </row>
    <row r="81" spans="1:32" x14ac:dyDescent="0.25">
      <c r="A81" s="59"/>
      <c r="B81" s="59"/>
      <c r="C81" s="59"/>
      <c r="D81" s="59"/>
      <c r="E81" s="59"/>
      <c r="F81" s="59"/>
      <c r="L81" s="59"/>
      <c r="M81" s="59"/>
      <c r="N81" s="59"/>
      <c r="O81" s="59"/>
      <c r="P81" s="59"/>
      <c r="Q81" s="59"/>
      <c r="R81" s="59"/>
      <c r="S81" s="59"/>
      <c r="T81" s="59"/>
      <c r="U81" s="59"/>
      <c r="V81" s="59"/>
      <c r="W81" s="59"/>
      <c r="X81" s="59"/>
      <c r="Y81" s="59"/>
      <c r="Z81" s="59"/>
      <c r="AA81" s="59"/>
      <c r="AB81" s="59"/>
      <c r="AC81" s="59"/>
      <c r="AD81" s="59"/>
      <c r="AE81" s="59"/>
      <c r="AF81" s="59"/>
    </row>
    <row r="82" spans="1:32" x14ac:dyDescent="0.25">
      <c r="G82" s="58"/>
      <c r="H82" s="58"/>
      <c r="I82" s="58"/>
      <c r="J82" s="58"/>
      <c r="K82" s="58"/>
    </row>
    <row r="83" spans="1:32" x14ac:dyDescent="0.25">
      <c r="G83" s="58"/>
      <c r="H83" s="58"/>
      <c r="I83" s="58"/>
      <c r="J83" s="58"/>
      <c r="K83" s="58"/>
    </row>
    <row r="84" spans="1:32" x14ac:dyDescent="0.25">
      <c r="G84" s="58"/>
      <c r="H84" s="58"/>
      <c r="I84" s="58"/>
      <c r="J84" s="58"/>
      <c r="K84" s="58"/>
    </row>
    <row r="85" spans="1:32" x14ac:dyDescent="0.25">
      <c r="G85" s="58"/>
      <c r="H85" s="58"/>
      <c r="I85" s="58"/>
      <c r="J85" s="58"/>
      <c r="K85" s="58"/>
    </row>
    <row r="86" spans="1:32" x14ac:dyDescent="0.25">
      <c r="G86" s="58"/>
      <c r="H86" s="58"/>
      <c r="I86" s="58"/>
      <c r="J86" s="58"/>
      <c r="K86" s="58"/>
    </row>
    <row r="87" spans="1:32" x14ac:dyDescent="0.25">
      <c r="G87" s="58"/>
      <c r="H87" s="58"/>
      <c r="I87" s="58"/>
      <c r="J87" s="58"/>
      <c r="K87" s="58"/>
    </row>
    <row r="88" spans="1:32" x14ac:dyDescent="0.25">
      <c r="G88" s="58"/>
      <c r="H88" s="58"/>
      <c r="I88" s="58"/>
      <c r="J88" s="58"/>
      <c r="K88" s="58"/>
    </row>
    <row r="89" spans="1:32" x14ac:dyDescent="0.25">
      <c r="G89" s="58"/>
      <c r="H89" s="58"/>
      <c r="I89" s="58"/>
      <c r="J89" s="58"/>
      <c r="K89" s="58"/>
    </row>
    <row r="90" spans="1:32" x14ac:dyDescent="0.25">
      <c r="G90" s="58"/>
      <c r="H90" s="58"/>
      <c r="I90" s="58"/>
      <c r="J90" s="58"/>
      <c r="K90" s="58"/>
    </row>
    <row r="91" spans="1:32" x14ac:dyDescent="0.25">
      <c r="G91" s="58"/>
      <c r="H91" s="58"/>
      <c r="I91" s="58"/>
      <c r="J91" s="58"/>
      <c r="K91" s="58"/>
    </row>
    <row r="92" spans="1:32" x14ac:dyDescent="0.25">
      <c r="G92" s="58"/>
      <c r="H92" s="58"/>
      <c r="I92" s="58"/>
      <c r="J92" s="58"/>
      <c r="K92" s="58"/>
    </row>
    <row r="93" spans="1:32" x14ac:dyDescent="0.25">
      <c r="G93" s="58"/>
      <c r="H93" s="58"/>
      <c r="I93" s="58"/>
      <c r="J93" s="58"/>
      <c r="K93" s="58"/>
    </row>
    <row r="94" spans="1:32" x14ac:dyDescent="0.25">
      <c r="G94" s="58"/>
      <c r="H94" s="58"/>
      <c r="I94" s="58"/>
      <c r="J94" s="58"/>
      <c r="K94" s="58"/>
    </row>
  </sheetData>
  <mergeCells count="42">
    <mergeCell ref="P23:Q23"/>
    <mergeCell ref="R23:S23"/>
    <mergeCell ref="B77:I77"/>
    <mergeCell ref="B79:I79"/>
    <mergeCell ref="B68:I68"/>
    <mergeCell ref="B70:I70"/>
    <mergeCell ref="B72:I72"/>
    <mergeCell ref="B74:I74"/>
    <mergeCell ref="B75:I75"/>
    <mergeCell ref="B76:I76"/>
    <mergeCell ref="A20:AG20"/>
    <mergeCell ref="AF22:AG23"/>
    <mergeCell ref="L22:O22"/>
    <mergeCell ref="L23:M23"/>
    <mergeCell ref="N23:O23"/>
    <mergeCell ref="G22:G24"/>
    <mergeCell ref="H23:I23"/>
    <mergeCell ref="H22:K22"/>
    <mergeCell ref="J23:K23"/>
    <mergeCell ref="B22:B24"/>
    <mergeCell ref="AB22:AE22"/>
    <mergeCell ref="AB23:AC23"/>
    <mergeCell ref="AD23:AE23"/>
    <mergeCell ref="P22:S22"/>
    <mergeCell ref="T22:W22"/>
    <mergeCell ref="X22:AA22"/>
    <mergeCell ref="T23:U23"/>
    <mergeCell ref="V23:W23"/>
    <mergeCell ref="X23:Y23"/>
    <mergeCell ref="Z23:AA23"/>
    <mergeCell ref="A6:AG6"/>
    <mergeCell ref="A14:AG14"/>
    <mergeCell ref="A11:AG11"/>
    <mergeCell ref="A13:AG13"/>
    <mergeCell ref="A10:AG10"/>
    <mergeCell ref="A8:AG8"/>
    <mergeCell ref="A16:AG16"/>
    <mergeCell ref="C22:D23"/>
    <mergeCell ref="A18:AG18"/>
    <mergeCell ref="A17:AG17"/>
    <mergeCell ref="A22:A24"/>
    <mergeCell ref="E22:F23"/>
  </mergeCells>
  <conditionalFormatting sqref="H26:K66">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V28"/>
  <sheetViews>
    <sheetView view="pageBreakPreview" zoomScale="85" zoomScaleSheetLayoutView="85" workbookViewId="0">
      <selection activeCell="A28" sqref="A28"/>
    </sheetView>
  </sheetViews>
  <sheetFormatPr defaultColWidth="9.140625" defaultRowHeight="15" x14ac:dyDescent="0.25"/>
  <cols>
    <col min="1" max="1" width="6.140625" style="19" customWidth="1"/>
    <col min="2" max="2" width="23.140625" style="19" customWidth="1"/>
    <col min="3" max="3" width="20" style="19" bestFit="1" customWidth="1"/>
    <col min="4" max="4" width="15.140625" style="19" customWidth="1"/>
    <col min="5" max="12" width="7.7109375" style="19" customWidth="1"/>
    <col min="13" max="13" width="10.7109375" style="19" customWidth="1"/>
    <col min="14" max="14" width="61" style="19" customWidth="1"/>
    <col min="15" max="15" width="20"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28515625" style="19" bestFit="1"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5">
      <c r="A1" s="223" t="s">
        <v>438</v>
      </c>
      <c r="B1" s="1" t="e">
        <f>'6.2. Паспорт фин осв ввод'!B1</f>
        <v>#REF!</v>
      </c>
    </row>
    <row r="3" spans="1:48" ht="18.75" x14ac:dyDescent="0.25">
      <c r="AV3" s="38" t="s">
        <v>66</v>
      </c>
    </row>
    <row r="4" spans="1:48" ht="18.75" x14ac:dyDescent="0.3">
      <c r="AV4" s="15" t="s">
        <v>8</v>
      </c>
    </row>
    <row r="5" spans="1:48" ht="18.75" x14ac:dyDescent="0.3">
      <c r="AV5" s="15" t="s">
        <v>65</v>
      </c>
    </row>
    <row r="6" spans="1:48" ht="18.75" x14ac:dyDescent="0.3">
      <c r="AV6" s="15"/>
    </row>
    <row r="7" spans="1:48" ht="18.75" customHeight="1" x14ac:dyDescent="0.25">
      <c r="A7" s="294" t="str">
        <f>'6.2. Паспорт фин осв ввод'!A6</f>
        <v>Год раскрытия информации: 2016 год</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row>
    <row r="8" spans="1:48" ht="18.75" x14ac:dyDescent="0.3">
      <c r="B8" s="19" t="str">
        <f>A11</f>
        <v>АО "Янтарьэнерго"</v>
      </c>
      <c r="AV8" s="15"/>
    </row>
    <row r="9" spans="1:48" ht="18.75" x14ac:dyDescent="0.25">
      <c r="A9" s="287" t="s">
        <v>7</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row>
    <row r="10" spans="1:48" ht="18.75" x14ac:dyDescent="0.25">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row>
    <row r="11" spans="1:48" ht="15.75" x14ac:dyDescent="0.25">
      <c r="A11" s="292" t="str">
        <f>'6.2. Паспорт фин осв ввод'!A10</f>
        <v>АО "Янтарьэнерго"</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ht="15.75" x14ac:dyDescent="0.25">
      <c r="A12" s="282" t="s">
        <v>6</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row>
    <row r="13" spans="1:48"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row>
    <row r="14" spans="1:48" ht="15.75" x14ac:dyDescent="0.25">
      <c r="A14" s="292" t="str">
        <f>'6.2. Паспорт фин осв ввод'!A13</f>
        <v>F_4492</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292"/>
      <c r="AD14" s="292"/>
      <c r="AE14" s="292"/>
      <c r="AF14" s="292"/>
      <c r="AG14" s="292"/>
      <c r="AH14" s="292"/>
      <c r="AI14" s="292"/>
      <c r="AJ14" s="292"/>
      <c r="AK14" s="292"/>
      <c r="AL14" s="292"/>
      <c r="AM14" s="292"/>
      <c r="AN14" s="292"/>
      <c r="AO14" s="292"/>
      <c r="AP14" s="292"/>
      <c r="AQ14" s="292"/>
      <c r="AR14" s="292"/>
      <c r="AS14" s="292"/>
      <c r="AT14" s="292"/>
      <c r="AU14" s="292"/>
      <c r="AV14" s="292"/>
    </row>
    <row r="15" spans="1:48" ht="15.75" x14ac:dyDescent="0.25">
      <c r="A15" s="282" t="s">
        <v>5</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row>
    <row r="16" spans="1:48" ht="18.75"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row>
    <row r="17" spans="1:48" ht="15.75" x14ac:dyDescent="0.25">
      <c r="A17" s="289" t="str">
        <f>'6.2. Паспорт фин осв ввод'!A16</f>
        <v>Реконструкция сетей 60 кВ в западном энергорайоне Калининградской области с переводом на напряжение 110 кВ</v>
      </c>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5.75" x14ac:dyDescent="0.25">
      <c r="A18" s="282" t="s">
        <v>4</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ht="14.25" customHeight="1"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x14ac:dyDescent="0.25">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27"/>
      <c r="AM21" s="327"/>
      <c r="AN21" s="327"/>
      <c r="AO21" s="327"/>
      <c r="AP21" s="327"/>
      <c r="AQ21" s="327"/>
      <c r="AR21" s="327"/>
      <c r="AS21" s="327"/>
      <c r="AT21" s="327"/>
      <c r="AU21" s="327"/>
      <c r="AV21" s="327"/>
    </row>
    <row r="22" spans="1:48" s="22" customFormat="1" x14ac:dyDescent="0.25">
      <c r="A22" s="328"/>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8"/>
      <c r="AM22" s="328"/>
      <c r="AN22" s="328"/>
      <c r="AO22" s="328"/>
      <c r="AP22" s="328"/>
      <c r="AQ22" s="328"/>
      <c r="AR22" s="328"/>
      <c r="AS22" s="328"/>
      <c r="AT22" s="328"/>
      <c r="AU22" s="328"/>
      <c r="AV22" s="328"/>
    </row>
    <row r="23" spans="1:48" s="22" customFormat="1" x14ac:dyDescent="0.25">
      <c r="A23" s="363" t="s">
        <v>388</v>
      </c>
      <c r="B23" s="363"/>
      <c r="C23" s="363"/>
      <c r="D23" s="363"/>
      <c r="E23" s="363"/>
      <c r="F23" s="363"/>
      <c r="G23" s="363"/>
      <c r="H23" s="363"/>
      <c r="I23" s="363"/>
      <c r="J23" s="363"/>
      <c r="K23" s="363"/>
      <c r="L23" s="363"/>
      <c r="M23" s="363"/>
      <c r="N23" s="363"/>
      <c r="O23" s="363"/>
      <c r="P23" s="363"/>
      <c r="Q23" s="363"/>
      <c r="R23" s="363"/>
      <c r="S23" s="363"/>
      <c r="T23" s="363"/>
      <c r="U23" s="363"/>
      <c r="V23" s="363"/>
      <c r="W23" s="363"/>
      <c r="X23" s="363"/>
      <c r="Y23" s="363"/>
      <c r="Z23" s="363"/>
      <c r="AA23" s="363"/>
      <c r="AB23" s="363"/>
      <c r="AC23" s="363"/>
      <c r="AD23" s="363"/>
      <c r="AE23" s="363"/>
      <c r="AF23" s="363"/>
      <c r="AG23" s="363"/>
      <c r="AH23" s="363"/>
      <c r="AI23" s="363"/>
      <c r="AJ23" s="363"/>
      <c r="AK23" s="363"/>
      <c r="AL23" s="363"/>
      <c r="AM23" s="363"/>
      <c r="AN23" s="363"/>
      <c r="AO23" s="363"/>
      <c r="AP23" s="363"/>
      <c r="AQ23" s="363"/>
      <c r="AR23" s="363"/>
      <c r="AS23" s="363"/>
      <c r="AT23" s="363"/>
      <c r="AU23" s="363"/>
      <c r="AV23" s="363"/>
    </row>
    <row r="24" spans="1:48" s="22" customFormat="1" ht="58.5" customHeight="1" x14ac:dyDescent="0.25">
      <c r="A24" s="364" t="s">
        <v>50</v>
      </c>
      <c r="B24" s="367" t="s">
        <v>22</v>
      </c>
      <c r="C24" s="364" t="s">
        <v>49</v>
      </c>
      <c r="D24" s="364" t="s">
        <v>48</v>
      </c>
      <c r="E24" s="370" t="s">
        <v>399</v>
      </c>
      <c r="F24" s="371"/>
      <c r="G24" s="371"/>
      <c r="H24" s="371"/>
      <c r="I24" s="371"/>
      <c r="J24" s="371"/>
      <c r="K24" s="371"/>
      <c r="L24" s="372"/>
      <c r="M24" s="364" t="s">
        <v>47</v>
      </c>
      <c r="N24" s="364" t="s">
        <v>46</v>
      </c>
      <c r="O24" s="364" t="s">
        <v>45</v>
      </c>
      <c r="P24" s="373" t="s">
        <v>212</v>
      </c>
      <c r="Q24" s="373" t="s">
        <v>44</v>
      </c>
      <c r="R24" s="373" t="s">
        <v>43</v>
      </c>
      <c r="S24" s="373" t="s">
        <v>42</v>
      </c>
      <c r="T24" s="373"/>
      <c r="U24" s="374" t="s">
        <v>41</v>
      </c>
      <c r="V24" s="374" t="s">
        <v>40</v>
      </c>
      <c r="W24" s="373" t="s">
        <v>39</v>
      </c>
      <c r="X24" s="373" t="s">
        <v>38</v>
      </c>
      <c r="Y24" s="373" t="s">
        <v>37</v>
      </c>
      <c r="Z24" s="387" t="s">
        <v>36</v>
      </c>
      <c r="AA24" s="373" t="s">
        <v>35</v>
      </c>
      <c r="AB24" s="373" t="s">
        <v>34</v>
      </c>
      <c r="AC24" s="373" t="s">
        <v>33</v>
      </c>
      <c r="AD24" s="373" t="s">
        <v>32</v>
      </c>
      <c r="AE24" s="373" t="s">
        <v>31</v>
      </c>
      <c r="AF24" s="373" t="s">
        <v>30</v>
      </c>
      <c r="AG24" s="373"/>
      <c r="AH24" s="373"/>
      <c r="AI24" s="373"/>
      <c r="AJ24" s="373"/>
      <c r="AK24" s="373"/>
      <c r="AL24" s="373" t="s">
        <v>29</v>
      </c>
      <c r="AM24" s="373"/>
      <c r="AN24" s="373"/>
      <c r="AO24" s="373"/>
      <c r="AP24" s="373" t="s">
        <v>28</v>
      </c>
      <c r="AQ24" s="373"/>
      <c r="AR24" s="373" t="s">
        <v>27</v>
      </c>
      <c r="AS24" s="373" t="s">
        <v>26</v>
      </c>
      <c r="AT24" s="373" t="s">
        <v>25</v>
      </c>
      <c r="AU24" s="373" t="s">
        <v>24</v>
      </c>
      <c r="AV24" s="377" t="s">
        <v>23</v>
      </c>
    </row>
    <row r="25" spans="1:48" s="22" customFormat="1" ht="64.5" customHeight="1" x14ac:dyDescent="0.25">
      <c r="A25" s="365"/>
      <c r="B25" s="368"/>
      <c r="C25" s="365"/>
      <c r="D25" s="365"/>
      <c r="E25" s="379" t="s">
        <v>21</v>
      </c>
      <c r="F25" s="381" t="s">
        <v>126</v>
      </c>
      <c r="G25" s="381" t="s">
        <v>125</v>
      </c>
      <c r="H25" s="381" t="s">
        <v>124</v>
      </c>
      <c r="I25" s="385" t="s">
        <v>334</v>
      </c>
      <c r="J25" s="385" t="s">
        <v>335</v>
      </c>
      <c r="K25" s="385" t="s">
        <v>336</v>
      </c>
      <c r="L25" s="381" t="s">
        <v>74</v>
      </c>
      <c r="M25" s="365"/>
      <c r="N25" s="365"/>
      <c r="O25" s="365"/>
      <c r="P25" s="373"/>
      <c r="Q25" s="373"/>
      <c r="R25" s="373"/>
      <c r="S25" s="383" t="s">
        <v>2</v>
      </c>
      <c r="T25" s="383" t="s">
        <v>9</v>
      </c>
      <c r="U25" s="374"/>
      <c r="V25" s="374"/>
      <c r="W25" s="373"/>
      <c r="X25" s="373"/>
      <c r="Y25" s="373"/>
      <c r="Z25" s="373"/>
      <c r="AA25" s="373"/>
      <c r="AB25" s="373"/>
      <c r="AC25" s="373"/>
      <c r="AD25" s="373"/>
      <c r="AE25" s="373"/>
      <c r="AF25" s="373" t="s">
        <v>20</v>
      </c>
      <c r="AG25" s="373"/>
      <c r="AH25" s="373" t="s">
        <v>19</v>
      </c>
      <c r="AI25" s="373"/>
      <c r="AJ25" s="364" t="s">
        <v>18</v>
      </c>
      <c r="AK25" s="364" t="s">
        <v>17</v>
      </c>
      <c r="AL25" s="364" t="s">
        <v>16</v>
      </c>
      <c r="AM25" s="364" t="s">
        <v>15</v>
      </c>
      <c r="AN25" s="364" t="s">
        <v>14</v>
      </c>
      <c r="AO25" s="364" t="s">
        <v>13</v>
      </c>
      <c r="AP25" s="364" t="s">
        <v>12</v>
      </c>
      <c r="AQ25" s="375" t="s">
        <v>9</v>
      </c>
      <c r="AR25" s="373"/>
      <c r="AS25" s="373"/>
      <c r="AT25" s="373"/>
      <c r="AU25" s="373"/>
      <c r="AV25" s="378"/>
    </row>
    <row r="26" spans="1:48" s="22" customFormat="1" ht="96.75" customHeight="1" x14ac:dyDescent="0.25">
      <c r="A26" s="366"/>
      <c r="B26" s="369"/>
      <c r="C26" s="366"/>
      <c r="D26" s="366"/>
      <c r="E26" s="380"/>
      <c r="F26" s="382"/>
      <c r="G26" s="382"/>
      <c r="H26" s="382"/>
      <c r="I26" s="386"/>
      <c r="J26" s="386"/>
      <c r="K26" s="386"/>
      <c r="L26" s="382"/>
      <c r="M26" s="366"/>
      <c r="N26" s="366"/>
      <c r="O26" s="366"/>
      <c r="P26" s="373"/>
      <c r="Q26" s="373"/>
      <c r="R26" s="373"/>
      <c r="S26" s="384"/>
      <c r="T26" s="384"/>
      <c r="U26" s="374"/>
      <c r="V26" s="374"/>
      <c r="W26" s="373"/>
      <c r="X26" s="373"/>
      <c r="Y26" s="373"/>
      <c r="Z26" s="373"/>
      <c r="AA26" s="373"/>
      <c r="AB26" s="373"/>
      <c r="AC26" s="373"/>
      <c r="AD26" s="373"/>
      <c r="AE26" s="373"/>
      <c r="AF26" s="129" t="s">
        <v>11</v>
      </c>
      <c r="AG26" s="129" t="s">
        <v>10</v>
      </c>
      <c r="AH26" s="130" t="s">
        <v>2</v>
      </c>
      <c r="AI26" s="130" t="s">
        <v>9</v>
      </c>
      <c r="AJ26" s="366"/>
      <c r="AK26" s="366"/>
      <c r="AL26" s="366"/>
      <c r="AM26" s="366"/>
      <c r="AN26" s="366"/>
      <c r="AO26" s="366"/>
      <c r="AP26" s="366"/>
      <c r="AQ26" s="376"/>
      <c r="AR26" s="373"/>
      <c r="AS26" s="373"/>
      <c r="AT26" s="373"/>
      <c r="AU26" s="373"/>
      <c r="AV26" s="378"/>
    </row>
    <row r="27" spans="1:48" s="20" customFormat="1" ht="11.25" x14ac:dyDescent="0.2">
      <c r="A27" s="21">
        <v>1</v>
      </c>
      <c r="B27" s="21">
        <v>2</v>
      </c>
      <c r="C27" s="21">
        <v>4</v>
      </c>
      <c r="D27" s="21">
        <v>5</v>
      </c>
      <c r="E27" s="21">
        <v>6</v>
      </c>
      <c r="F27" s="21">
        <f>E27+1</f>
        <v>7</v>
      </c>
      <c r="G27" s="21">
        <f t="shared" ref="G27:H27" si="0">F27+1</f>
        <v>8</v>
      </c>
      <c r="H27" s="21">
        <f t="shared" si="0"/>
        <v>9</v>
      </c>
      <c r="I27" s="21">
        <f t="shared" ref="I27" si="1">H27+1</f>
        <v>10</v>
      </c>
      <c r="J27" s="21">
        <f t="shared" ref="J27" si="2">I27+1</f>
        <v>11</v>
      </c>
      <c r="K27" s="21">
        <f t="shared" ref="K27" si="3">J27+1</f>
        <v>12</v>
      </c>
      <c r="L27" s="21">
        <f t="shared" ref="L27" si="4">K27+1</f>
        <v>13</v>
      </c>
      <c r="M27" s="21">
        <f t="shared" ref="M27" si="5">L27+1</f>
        <v>14</v>
      </c>
      <c r="N27" s="21">
        <f t="shared" ref="N27" si="6">M27+1</f>
        <v>15</v>
      </c>
      <c r="O27" s="21">
        <f t="shared" ref="O27" si="7">N27+1</f>
        <v>16</v>
      </c>
      <c r="P27" s="21">
        <f t="shared" ref="P27" si="8">O27+1</f>
        <v>17</v>
      </c>
      <c r="Q27" s="21">
        <f t="shared" ref="Q27" si="9">P27+1</f>
        <v>18</v>
      </c>
      <c r="R27" s="21">
        <f t="shared" ref="R27" si="10">Q27+1</f>
        <v>19</v>
      </c>
      <c r="S27" s="21">
        <f t="shared" ref="S27" si="11">R27+1</f>
        <v>20</v>
      </c>
      <c r="T27" s="21">
        <f t="shared" ref="T27" si="12">S27+1</f>
        <v>21</v>
      </c>
      <c r="U27" s="21">
        <f t="shared" ref="U27" si="13">T27+1</f>
        <v>22</v>
      </c>
      <c r="V27" s="21">
        <f t="shared" ref="V27" si="14">U27+1</f>
        <v>23</v>
      </c>
      <c r="W27" s="21">
        <f t="shared" ref="W27" si="15">V27+1</f>
        <v>24</v>
      </c>
      <c r="X27" s="21">
        <f t="shared" ref="X27" si="16">W27+1</f>
        <v>25</v>
      </c>
      <c r="Y27" s="21">
        <f t="shared" ref="Y27" si="17">X27+1</f>
        <v>26</v>
      </c>
      <c r="Z27" s="21">
        <f t="shared" ref="Z27" si="18">Y27+1</f>
        <v>27</v>
      </c>
      <c r="AA27" s="21">
        <f t="shared" ref="AA27" si="19">Z27+1</f>
        <v>28</v>
      </c>
      <c r="AB27" s="21">
        <f t="shared" ref="AB27" si="20">AA27+1</f>
        <v>29</v>
      </c>
      <c r="AC27" s="21">
        <f t="shared" ref="AC27" si="21">AB27+1</f>
        <v>30</v>
      </c>
      <c r="AD27" s="21">
        <f t="shared" ref="AD27" si="22">AC27+1</f>
        <v>31</v>
      </c>
      <c r="AE27" s="21">
        <f t="shared" ref="AE27" si="23">AD27+1</f>
        <v>32</v>
      </c>
      <c r="AF27" s="21">
        <f t="shared" ref="AF27" si="24">AE27+1</f>
        <v>33</v>
      </c>
      <c r="AG27" s="21">
        <f t="shared" ref="AG27" si="25">AF27+1</f>
        <v>34</v>
      </c>
      <c r="AH27" s="21">
        <f t="shared" ref="AH27" si="26">AG27+1</f>
        <v>35</v>
      </c>
      <c r="AI27" s="21">
        <f t="shared" ref="AI27" si="27">AH27+1</f>
        <v>36</v>
      </c>
      <c r="AJ27" s="21">
        <f t="shared" ref="AJ27" si="28">AI27+1</f>
        <v>37</v>
      </c>
      <c r="AK27" s="21">
        <f t="shared" ref="AK27" si="29">AJ27+1</f>
        <v>38</v>
      </c>
      <c r="AL27" s="21">
        <f t="shared" ref="AL27" si="30">AK27+1</f>
        <v>39</v>
      </c>
      <c r="AM27" s="21">
        <f t="shared" ref="AM27" si="31">AL27+1</f>
        <v>40</v>
      </c>
      <c r="AN27" s="21">
        <f t="shared" ref="AN27" si="32">AM27+1</f>
        <v>41</v>
      </c>
      <c r="AO27" s="21">
        <f t="shared" ref="AO27" si="33">AN27+1</f>
        <v>42</v>
      </c>
      <c r="AP27" s="21">
        <f t="shared" ref="AP27" si="34">AO27+1</f>
        <v>43</v>
      </c>
      <c r="AQ27" s="21">
        <f t="shared" ref="AQ27" si="35">AP27+1</f>
        <v>44</v>
      </c>
      <c r="AR27" s="21">
        <f t="shared" ref="AR27" si="36">AQ27+1</f>
        <v>45</v>
      </c>
      <c r="AS27" s="21">
        <f t="shared" ref="AS27" si="37">AR27+1</f>
        <v>46</v>
      </c>
      <c r="AT27" s="21">
        <f t="shared" ref="AT27" si="38">AS27+1</f>
        <v>47</v>
      </c>
      <c r="AU27" s="21">
        <f t="shared" ref="AU27" si="39">AT27+1</f>
        <v>48</v>
      </c>
      <c r="AV27" s="21">
        <f t="shared" ref="AV27" si="40">AU27+1</f>
        <v>49</v>
      </c>
    </row>
    <row r="28" spans="1:48" s="240" customFormat="1" ht="45" x14ac:dyDescent="0.25">
      <c r="A28" s="258">
        <v>1</v>
      </c>
      <c r="B28" s="259" t="s">
        <v>407</v>
      </c>
      <c r="C28" s="259" t="s">
        <v>441</v>
      </c>
      <c r="D28" s="259">
        <v>43405</v>
      </c>
      <c r="E28" s="259" t="s">
        <v>281</v>
      </c>
      <c r="F28" s="259" t="s">
        <v>281</v>
      </c>
      <c r="G28" s="259">
        <v>197</v>
      </c>
      <c r="H28" s="259" t="s">
        <v>281</v>
      </c>
      <c r="I28" s="259">
        <v>0.94999999999999929</v>
      </c>
      <c r="J28" s="259" t="s">
        <v>281</v>
      </c>
      <c r="K28" s="259">
        <v>10</v>
      </c>
      <c r="L28" s="259" t="s">
        <v>281</v>
      </c>
      <c r="M28" s="259" t="s">
        <v>436</v>
      </c>
      <c r="N28" s="259" t="s">
        <v>464</v>
      </c>
      <c r="O28" s="259" t="s">
        <v>407</v>
      </c>
      <c r="P28" s="259">
        <v>41730.516000000003</v>
      </c>
      <c r="Q28" s="259" t="s">
        <v>460</v>
      </c>
      <c r="R28" s="259">
        <v>41730.516000000003</v>
      </c>
      <c r="S28" s="259" t="s">
        <v>461</v>
      </c>
      <c r="T28" s="259" t="s">
        <v>461</v>
      </c>
      <c r="U28" s="259" t="s">
        <v>281</v>
      </c>
      <c r="V28" s="259" t="s">
        <v>281</v>
      </c>
      <c r="W28" s="259" t="s">
        <v>281</v>
      </c>
      <c r="X28" s="259" t="s">
        <v>281</v>
      </c>
      <c r="Y28" s="259" t="s">
        <v>281</v>
      </c>
      <c r="Z28" s="259" t="s">
        <v>281</v>
      </c>
      <c r="AA28" s="259" t="s">
        <v>281</v>
      </c>
      <c r="AB28" s="259" t="s">
        <v>281</v>
      </c>
      <c r="AC28" s="259" t="s">
        <v>281</v>
      </c>
      <c r="AD28" s="259" t="s">
        <v>281</v>
      </c>
      <c r="AE28" s="259" t="s">
        <v>281</v>
      </c>
      <c r="AF28" s="259" t="s">
        <v>465</v>
      </c>
      <c r="AG28" s="259" t="s">
        <v>462</v>
      </c>
      <c r="AH28" s="259" t="s">
        <v>466</v>
      </c>
      <c r="AI28" s="259" t="s">
        <v>466</v>
      </c>
      <c r="AJ28" s="259" t="s">
        <v>467</v>
      </c>
      <c r="AK28" s="259" t="s">
        <v>468</v>
      </c>
      <c r="AL28" s="259" t="s">
        <v>281</v>
      </c>
      <c r="AM28" s="259" t="s">
        <v>281</v>
      </c>
      <c r="AN28" s="259" t="s">
        <v>281</v>
      </c>
      <c r="AO28" s="259" t="s">
        <v>281</v>
      </c>
      <c r="AP28" s="259" t="s">
        <v>281</v>
      </c>
      <c r="AQ28" s="259" t="s">
        <v>281</v>
      </c>
      <c r="AR28" s="259" t="s">
        <v>281</v>
      </c>
      <c r="AS28" s="259" t="s">
        <v>281</v>
      </c>
      <c r="AT28" s="259" t="s">
        <v>281</v>
      </c>
      <c r="AU28" s="259" t="s">
        <v>281</v>
      </c>
      <c r="AV28" s="259" t="s">
        <v>463</v>
      </c>
    </row>
  </sheetData>
  <mergeCells count="67">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L25:AL26"/>
    <mergeCell ref="AM25:AM26"/>
    <mergeCell ref="AN25:AN26"/>
    <mergeCell ref="AO25:AO26"/>
    <mergeCell ref="AS24:AS26"/>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tabSelected="1" view="pageBreakPreview" topLeftCell="A163" zoomScale="90" zoomScaleNormal="90" zoomScaleSheetLayoutView="90" workbookViewId="0">
      <selection activeCell="D163" sqref="C1:D1048576"/>
    </sheetView>
  </sheetViews>
  <sheetFormatPr defaultRowHeight="15.75" x14ac:dyDescent="0.25"/>
  <cols>
    <col min="1" max="2" width="66.140625" style="108" customWidth="1"/>
    <col min="3" max="4" width="8.85546875" style="109" hidden="1" customWidth="1"/>
    <col min="5" max="256" width="8.85546875" style="109"/>
    <col min="257" max="258" width="66.140625" style="109" customWidth="1"/>
    <col min="259" max="512" width="8.85546875" style="109"/>
    <col min="513" max="514" width="66.140625" style="109" customWidth="1"/>
    <col min="515" max="768" width="8.85546875" style="109"/>
    <col min="769" max="770" width="66.140625" style="109" customWidth="1"/>
    <col min="771" max="1024" width="8.85546875" style="109"/>
    <col min="1025" max="1026" width="66.140625" style="109" customWidth="1"/>
    <col min="1027" max="1280" width="8.85546875" style="109"/>
    <col min="1281" max="1282" width="66.140625" style="109" customWidth="1"/>
    <col min="1283" max="1536" width="8.85546875" style="109"/>
    <col min="1537" max="1538" width="66.140625" style="109" customWidth="1"/>
    <col min="1539" max="1792" width="8.85546875" style="109"/>
    <col min="1793" max="1794" width="66.140625" style="109" customWidth="1"/>
    <col min="1795" max="2048" width="8.85546875" style="109"/>
    <col min="2049" max="2050" width="66.140625" style="109" customWidth="1"/>
    <col min="2051" max="2304" width="8.85546875" style="109"/>
    <col min="2305" max="2306" width="66.140625" style="109" customWidth="1"/>
    <col min="2307" max="2560" width="8.85546875" style="109"/>
    <col min="2561" max="2562" width="66.140625" style="109" customWidth="1"/>
    <col min="2563" max="2816" width="8.85546875" style="109"/>
    <col min="2817" max="2818" width="66.140625" style="109" customWidth="1"/>
    <col min="2819" max="3072" width="8.85546875" style="109"/>
    <col min="3073" max="3074" width="66.140625" style="109" customWidth="1"/>
    <col min="3075" max="3328" width="8.85546875" style="109"/>
    <col min="3329" max="3330" width="66.140625" style="109" customWidth="1"/>
    <col min="3331" max="3584" width="8.85546875" style="109"/>
    <col min="3585" max="3586" width="66.140625" style="109" customWidth="1"/>
    <col min="3587" max="3840" width="8.85546875" style="109"/>
    <col min="3841" max="3842" width="66.140625" style="109" customWidth="1"/>
    <col min="3843" max="4096" width="8.85546875" style="109"/>
    <col min="4097" max="4098" width="66.140625" style="109" customWidth="1"/>
    <col min="4099" max="4352" width="8.85546875" style="109"/>
    <col min="4353" max="4354" width="66.140625" style="109" customWidth="1"/>
    <col min="4355" max="4608" width="8.85546875" style="109"/>
    <col min="4609" max="4610" width="66.140625" style="109" customWidth="1"/>
    <col min="4611" max="4864" width="8.85546875" style="109"/>
    <col min="4865" max="4866" width="66.140625" style="109" customWidth="1"/>
    <col min="4867" max="5120" width="8.85546875" style="109"/>
    <col min="5121" max="5122" width="66.140625" style="109" customWidth="1"/>
    <col min="5123" max="5376" width="8.85546875" style="109"/>
    <col min="5377" max="5378" width="66.140625" style="109" customWidth="1"/>
    <col min="5379" max="5632" width="8.85546875" style="109"/>
    <col min="5633" max="5634" width="66.140625" style="109" customWidth="1"/>
    <col min="5635" max="5888" width="8.85546875" style="109"/>
    <col min="5889" max="5890" width="66.140625" style="109" customWidth="1"/>
    <col min="5891" max="6144" width="8.85546875" style="109"/>
    <col min="6145" max="6146" width="66.140625" style="109" customWidth="1"/>
    <col min="6147" max="6400" width="8.85546875" style="109"/>
    <col min="6401" max="6402" width="66.140625" style="109" customWidth="1"/>
    <col min="6403" max="6656" width="8.85546875" style="109"/>
    <col min="6657" max="6658" width="66.140625" style="109" customWidth="1"/>
    <col min="6659" max="6912" width="8.85546875" style="109"/>
    <col min="6913" max="6914" width="66.140625" style="109" customWidth="1"/>
    <col min="6915" max="7168" width="8.85546875" style="109"/>
    <col min="7169" max="7170" width="66.140625" style="109" customWidth="1"/>
    <col min="7171" max="7424" width="8.85546875" style="109"/>
    <col min="7425" max="7426" width="66.140625" style="109" customWidth="1"/>
    <col min="7427" max="7680" width="8.85546875" style="109"/>
    <col min="7681" max="7682" width="66.140625" style="109" customWidth="1"/>
    <col min="7683" max="7936" width="8.85546875" style="109"/>
    <col min="7937" max="7938" width="66.140625" style="109" customWidth="1"/>
    <col min="7939" max="8192" width="8.85546875" style="109"/>
    <col min="8193" max="8194" width="66.140625" style="109" customWidth="1"/>
    <col min="8195" max="8448" width="8.85546875" style="109"/>
    <col min="8449" max="8450" width="66.140625" style="109" customWidth="1"/>
    <col min="8451" max="8704" width="8.85546875" style="109"/>
    <col min="8705" max="8706" width="66.140625" style="109" customWidth="1"/>
    <col min="8707" max="8960" width="8.85546875" style="109"/>
    <col min="8961" max="8962" width="66.140625" style="109" customWidth="1"/>
    <col min="8963" max="9216" width="8.85546875" style="109"/>
    <col min="9217" max="9218" width="66.140625" style="109" customWidth="1"/>
    <col min="9219" max="9472" width="8.85546875" style="109"/>
    <col min="9473" max="9474" width="66.140625" style="109" customWidth="1"/>
    <col min="9475" max="9728" width="8.85546875" style="109"/>
    <col min="9729" max="9730" width="66.140625" style="109" customWidth="1"/>
    <col min="9731" max="9984" width="8.85546875" style="109"/>
    <col min="9985" max="9986" width="66.140625" style="109" customWidth="1"/>
    <col min="9987" max="10240" width="8.85546875" style="109"/>
    <col min="10241" max="10242" width="66.140625" style="109" customWidth="1"/>
    <col min="10243" max="10496" width="8.85546875" style="109"/>
    <col min="10497" max="10498" width="66.140625" style="109" customWidth="1"/>
    <col min="10499" max="10752" width="8.85546875" style="109"/>
    <col min="10753" max="10754" width="66.140625" style="109" customWidth="1"/>
    <col min="10755" max="11008" width="8.85546875" style="109"/>
    <col min="11009" max="11010" width="66.140625" style="109" customWidth="1"/>
    <col min="11011" max="11264" width="8.85546875" style="109"/>
    <col min="11265" max="11266" width="66.140625" style="109" customWidth="1"/>
    <col min="11267" max="11520" width="8.85546875" style="109"/>
    <col min="11521" max="11522" width="66.140625" style="109" customWidth="1"/>
    <col min="11523" max="11776" width="8.85546875" style="109"/>
    <col min="11777" max="11778" width="66.140625" style="109" customWidth="1"/>
    <col min="11779" max="12032" width="8.85546875" style="109"/>
    <col min="12033" max="12034" width="66.140625" style="109" customWidth="1"/>
    <col min="12035" max="12288" width="8.85546875" style="109"/>
    <col min="12289" max="12290" width="66.140625" style="109" customWidth="1"/>
    <col min="12291" max="12544" width="8.85546875" style="109"/>
    <col min="12545" max="12546" width="66.140625" style="109" customWidth="1"/>
    <col min="12547" max="12800" width="8.85546875" style="109"/>
    <col min="12801" max="12802" width="66.140625" style="109" customWidth="1"/>
    <col min="12803" max="13056" width="8.85546875" style="109"/>
    <col min="13057" max="13058" width="66.140625" style="109" customWidth="1"/>
    <col min="13059" max="13312" width="8.85546875" style="109"/>
    <col min="13313" max="13314" width="66.140625" style="109" customWidth="1"/>
    <col min="13315" max="13568" width="8.85546875" style="109"/>
    <col min="13569" max="13570" width="66.140625" style="109" customWidth="1"/>
    <col min="13571" max="13824" width="8.85546875" style="109"/>
    <col min="13825" max="13826" width="66.140625" style="109" customWidth="1"/>
    <col min="13827" max="14080" width="8.85546875" style="109"/>
    <col min="14081" max="14082" width="66.140625" style="109" customWidth="1"/>
    <col min="14083" max="14336" width="8.85546875" style="109"/>
    <col min="14337" max="14338" width="66.140625" style="109" customWidth="1"/>
    <col min="14339" max="14592" width="8.85546875" style="109"/>
    <col min="14593" max="14594" width="66.140625" style="109" customWidth="1"/>
    <col min="14595" max="14848" width="8.85546875" style="109"/>
    <col min="14849" max="14850" width="66.140625" style="109" customWidth="1"/>
    <col min="14851" max="15104" width="8.85546875" style="109"/>
    <col min="15105" max="15106" width="66.140625" style="109" customWidth="1"/>
    <col min="15107" max="15360" width="8.85546875" style="109"/>
    <col min="15361" max="15362" width="66.140625" style="109" customWidth="1"/>
    <col min="15363" max="15616" width="8.85546875" style="109"/>
    <col min="15617" max="15618" width="66.140625" style="109" customWidth="1"/>
    <col min="15619" max="15872" width="8.85546875" style="109"/>
    <col min="15873" max="15874" width="66.140625" style="109" customWidth="1"/>
    <col min="15875" max="16128" width="8.85546875" style="109"/>
    <col min="16129" max="16130" width="66.140625" style="109" customWidth="1"/>
    <col min="16131" max="16384" width="8.85546875" style="109"/>
  </cols>
  <sheetData>
    <row r="1" spans="1:8" ht="18.75" x14ac:dyDescent="0.25">
      <c r="B1" s="38" t="s">
        <v>66</v>
      </c>
    </row>
    <row r="2" spans="1:8" ht="18.75" x14ac:dyDescent="0.3">
      <c r="B2" s="15" t="s">
        <v>8</v>
      </c>
    </row>
    <row r="3" spans="1:8" ht="18.75" x14ac:dyDescent="0.3">
      <c r="B3" s="15" t="s">
        <v>406</v>
      </c>
    </row>
    <row r="4" spans="1:8" x14ac:dyDescent="0.25">
      <c r="B4" s="43"/>
    </row>
    <row r="5" spans="1:8" ht="18.75" x14ac:dyDescent="0.3">
      <c r="A5" s="388" t="str">
        <f>'[2]1. паспорт местоположение'!A5:C5</f>
        <v>Год раскрытия информации: 2016 год</v>
      </c>
      <c r="B5" s="388"/>
      <c r="C5" s="83"/>
      <c r="D5" s="83"/>
      <c r="E5" s="83"/>
      <c r="F5" s="83"/>
      <c r="G5" s="83"/>
      <c r="H5" s="83"/>
    </row>
    <row r="6" spans="1:8" ht="18.75" x14ac:dyDescent="0.3">
      <c r="A6" s="131"/>
      <c r="B6" s="131"/>
      <c r="C6" s="131"/>
      <c r="D6" s="131"/>
      <c r="E6" s="131"/>
      <c r="F6" s="131"/>
      <c r="G6" s="131"/>
      <c r="H6" s="131"/>
    </row>
    <row r="7" spans="1:8" ht="18.75" x14ac:dyDescent="0.25">
      <c r="A7" s="287" t="s">
        <v>7</v>
      </c>
      <c r="B7" s="287"/>
      <c r="C7" s="136"/>
      <c r="D7" s="136"/>
      <c r="E7" s="136"/>
      <c r="F7" s="136"/>
      <c r="G7" s="136"/>
      <c r="H7" s="136"/>
    </row>
    <row r="8" spans="1:8" ht="18.75" x14ac:dyDescent="0.25">
      <c r="A8" s="136"/>
      <c r="B8" s="136"/>
      <c r="C8" s="136"/>
      <c r="D8" s="136"/>
      <c r="E8" s="136"/>
      <c r="F8" s="136"/>
      <c r="G8" s="136"/>
      <c r="H8" s="136"/>
    </row>
    <row r="9" spans="1:8" x14ac:dyDescent="0.25">
      <c r="A9" s="389" t="str">
        <f>'1. паспорт местоположение'!A11:C11</f>
        <v>АО "Янтарьэнерго"</v>
      </c>
      <c r="B9" s="389"/>
      <c r="C9" s="137"/>
      <c r="D9" s="137"/>
      <c r="E9" s="137"/>
      <c r="F9" s="137"/>
      <c r="G9" s="137"/>
      <c r="H9" s="137"/>
    </row>
    <row r="10" spans="1:8" x14ac:dyDescent="0.25">
      <c r="A10" s="282" t="s">
        <v>6</v>
      </c>
      <c r="B10" s="282"/>
      <c r="C10" s="138"/>
      <c r="D10" s="138"/>
      <c r="E10" s="138"/>
      <c r="F10" s="138"/>
      <c r="G10" s="138"/>
      <c r="H10" s="138"/>
    </row>
    <row r="11" spans="1:8" ht="18.75" x14ac:dyDescent="0.25">
      <c r="A11" s="136"/>
      <c r="B11" s="136"/>
      <c r="C11" s="136"/>
      <c r="D11" s="136"/>
      <c r="E11" s="136"/>
      <c r="F11" s="136"/>
      <c r="G11" s="136"/>
      <c r="H11" s="136"/>
    </row>
    <row r="12" spans="1:8" ht="30.75" customHeight="1" x14ac:dyDescent="0.25">
      <c r="A12" s="389" t="str">
        <f>'1. паспорт местоположение'!A14:C14</f>
        <v>F_4492</v>
      </c>
      <c r="B12" s="389"/>
      <c r="C12" s="137"/>
      <c r="D12" s="137"/>
      <c r="E12" s="137"/>
      <c r="F12" s="137"/>
      <c r="G12" s="137"/>
      <c r="H12" s="137"/>
    </row>
    <row r="13" spans="1:8" x14ac:dyDescent="0.25">
      <c r="A13" s="282" t="s">
        <v>5</v>
      </c>
      <c r="B13" s="282"/>
      <c r="C13" s="138"/>
      <c r="D13" s="138"/>
      <c r="E13" s="138"/>
      <c r="F13" s="138"/>
      <c r="G13" s="138"/>
      <c r="H13" s="138"/>
    </row>
    <row r="14" spans="1:8" ht="18.75" x14ac:dyDescent="0.25">
      <c r="A14" s="11"/>
      <c r="B14" s="11"/>
      <c r="C14" s="11"/>
      <c r="D14" s="11"/>
      <c r="E14" s="11"/>
      <c r="F14" s="11"/>
      <c r="G14" s="11"/>
      <c r="H14" s="11"/>
    </row>
    <row r="15" spans="1:8" ht="63.6" customHeight="1" x14ac:dyDescent="0.25">
      <c r="A15" s="390" t="str">
        <f>'1. паспорт местоположение'!A17:C17</f>
        <v>Реконструкция сетей 60 кВ в западном энергорайоне Калининградской области с переводом на напряжение 110 кВ</v>
      </c>
      <c r="B15" s="390"/>
      <c r="C15" s="137"/>
      <c r="D15" s="137"/>
      <c r="E15" s="137"/>
      <c r="F15" s="137"/>
      <c r="G15" s="137"/>
      <c r="H15" s="137"/>
    </row>
    <row r="16" spans="1:8" x14ac:dyDescent="0.25">
      <c r="A16" s="282" t="s">
        <v>4</v>
      </c>
      <c r="B16" s="282"/>
      <c r="C16" s="138"/>
      <c r="D16" s="138"/>
      <c r="E16" s="138"/>
      <c r="F16" s="138"/>
      <c r="G16" s="138"/>
      <c r="H16" s="138"/>
    </row>
    <row r="17" spans="1:2" x14ac:dyDescent="0.25">
      <c r="B17" s="110"/>
    </row>
    <row r="18" spans="1:2" ht="33.75" customHeight="1" x14ac:dyDescent="0.25">
      <c r="A18" s="391" t="s">
        <v>389</v>
      </c>
      <c r="B18" s="392"/>
    </row>
    <row r="19" spans="1:2" x14ac:dyDescent="0.25">
      <c r="B19" s="43"/>
    </row>
    <row r="20" spans="1:2" ht="16.5" thickBot="1" x14ac:dyDescent="0.3">
      <c r="B20" s="111"/>
    </row>
    <row r="21" spans="1:2" ht="43.15" customHeight="1" thickBot="1" x14ac:dyDescent="0.3">
      <c r="A21" s="112" t="s">
        <v>288</v>
      </c>
      <c r="B21" s="260" t="str">
        <f>A15</f>
        <v>Реконструкция сетей 60 кВ в западном энергорайоне Калининградской области с переводом на напряжение 110 кВ</v>
      </c>
    </row>
    <row r="22" spans="1:2" ht="27" customHeight="1" thickBot="1" x14ac:dyDescent="0.3">
      <c r="A22" s="112" t="s">
        <v>289</v>
      </c>
      <c r="B22" s="261" t="str">
        <f>'1. паспорт местоположение'!C29</f>
        <v>Светловский городской округ,
Зеленоградский район</v>
      </c>
    </row>
    <row r="23" spans="1:2" ht="16.5" thickBot="1" x14ac:dyDescent="0.3">
      <c r="A23" s="112" t="s">
        <v>269</v>
      </c>
      <c r="B23" s="275" t="s">
        <v>555</v>
      </c>
    </row>
    <row r="24" spans="1:2" ht="16.5" thickBot="1" x14ac:dyDescent="0.3">
      <c r="A24" s="112" t="s">
        <v>290</v>
      </c>
      <c r="B24" s="276" t="s">
        <v>549</v>
      </c>
    </row>
    <row r="25" spans="1:2" ht="16.5" thickBot="1" x14ac:dyDescent="0.3">
      <c r="A25" s="113" t="s">
        <v>291</v>
      </c>
      <c r="B25" s="277">
        <v>2018</v>
      </c>
    </row>
    <row r="26" spans="1:2" ht="16.5" thickBot="1" x14ac:dyDescent="0.3">
      <c r="A26" s="114" t="s">
        <v>292</v>
      </c>
      <c r="B26" s="278" t="s">
        <v>434</v>
      </c>
    </row>
    <row r="27" spans="1:2" ht="29.25" thickBot="1" x14ac:dyDescent="0.3">
      <c r="A27" s="120" t="s">
        <v>550</v>
      </c>
      <c r="B27" s="278">
        <v>2830.09</v>
      </c>
    </row>
    <row r="28" spans="1:2" ht="16.5" thickBot="1" x14ac:dyDescent="0.3">
      <c r="A28" s="116" t="s">
        <v>293</v>
      </c>
      <c r="B28" s="278" t="s">
        <v>435</v>
      </c>
    </row>
    <row r="29" spans="1:2" ht="29.25" thickBot="1" x14ac:dyDescent="0.3">
      <c r="A29" s="121" t="s">
        <v>294</v>
      </c>
      <c r="B29" s="278"/>
    </row>
    <row r="30" spans="1:2" ht="29.25" thickBot="1" x14ac:dyDescent="0.3">
      <c r="A30" s="121" t="s">
        <v>295</v>
      </c>
      <c r="B30" s="262">
        <f>B32+B53+B154</f>
        <v>44.874973439999998</v>
      </c>
    </row>
    <row r="31" spans="1:2" ht="16.5" thickBot="1" x14ac:dyDescent="0.3">
      <c r="A31" s="116" t="s">
        <v>296</v>
      </c>
      <c r="B31" s="262"/>
    </row>
    <row r="32" spans="1:2" ht="29.25" thickBot="1" x14ac:dyDescent="0.3">
      <c r="A32" s="121" t="s">
        <v>297</v>
      </c>
      <c r="B32" s="262">
        <f xml:space="preserve"> SUMIF(C33:C194, 10,B33:B194)</f>
        <v>0</v>
      </c>
    </row>
    <row r="33" spans="1:3" s="265" customFormat="1" ht="16.5" thickBot="1" x14ac:dyDescent="0.3">
      <c r="A33" s="263" t="s">
        <v>298</v>
      </c>
      <c r="B33" s="264"/>
      <c r="C33" s="265">
        <v>10</v>
      </c>
    </row>
    <row r="34" spans="1:3" ht="16.5" thickBot="1" x14ac:dyDescent="0.3">
      <c r="A34" s="116" t="s">
        <v>299</v>
      </c>
      <c r="B34" s="266">
        <f>B33/$B$27</f>
        <v>0</v>
      </c>
    </row>
    <row r="35" spans="1:3" ht="16.5" thickBot="1" x14ac:dyDescent="0.3">
      <c r="A35" s="116" t="s">
        <v>300</v>
      </c>
      <c r="B35" s="262"/>
      <c r="C35" s="109">
        <v>1</v>
      </c>
    </row>
    <row r="36" spans="1:3" ht="16.5" thickBot="1" x14ac:dyDescent="0.3">
      <c r="A36" s="116" t="s">
        <v>301</v>
      </c>
      <c r="B36" s="262"/>
      <c r="C36" s="109">
        <v>2</v>
      </c>
    </row>
    <row r="37" spans="1:3" s="265" customFormat="1" ht="16.5" thickBot="1" x14ac:dyDescent="0.3">
      <c r="A37" s="263" t="s">
        <v>298</v>
      </c>
      <c r="B37" s="264"/>
      <c r="C37" s="265">
        <v>10</v>
      </c>
    </row>
    <row r="38" spans="1:3" ht="16.5" thickBot="1" x14ac:dyDescent="0.3">
      <c r="A38" s="116" t="s">
        <v>299</v>
      </c>
      <c r="B38" s="266">
        <f>B37/$B$27</f>
        <v>0</v>
      </c>
    </row>
    <row r="39" spans="1:3" ht="16.5" thickBot="1" x14ac:dyDescent="0.3">
      <c r="A39" s="116" t="s">
        <v>300</v>
      </c>
      <c r="B39" s="262"/>
      <c r="C39" s="109">
        <v>1</v>
      </c>
    </row>
    <row r="40" spans="1:3" ht="16.5" thickBot="1" x14ac:dyDescent="0.3">
      <c r="A40" s="116" t="s">
        <v>301</v>
      </c>
      <c r="B40" s="262"/>
      <c r="C40" s="109">
        <v>2</v>
      </c>
    </row>
    <row r="41" spans="1:3" ht="16.5" thickBot="1" x14ac:dyDescent="0.3">
      <c r="A41" s="263" t="s">
        <v>298</v>
      </c>
      <c r="B41" s="264"/>
      <c r="C41" s="265">
        <v>10</v>
      </c>
    </row>
    <row r="42" spans="1:3" ht="16.5" thickBot="1" x14ac:dyDescent="0.3">
      <c r="A42" s="116" t="s">
        <v>299</v>
      </c>
      <c r="B42" s="266">
        <f>B41/$B$27</f>
        <v>0</v>
      </c>
    </row>
    <row r="43" spans="1:3" ht="16.5" thickBot="1" x14ac:dyDescent="0.3">
      <c r="A43" s="116" t="s">
        <v>300</v>
      </c>
      <c r="B43" s="262"/>
      <c r="C43" s="109">
        <v>1</v>
      </c>
    </row>
    <row r="44" spans="1:3" ht="16.5" thickBot="1" x14ac:dyDescent="0.3">
      <c r="A44" s="116" t="s">
        <v>301</v>
      </c>
      <c r="B44" s="262"/>
      <c r="C44" s="109">
        <v>2</v>
      </c>
    </row>
    <row r="45" spans="1:3" ht="16.5" thickBot="1" x14ac:dyDescent="0.3">
      <c r="A45" s="263" t="s">
        <v>298</v>
      </c>
      <c r="B45" s="264"/>
      <c r="C45" s="265">
        <v>10</v>
      </c>
    </row>
    <row r="46" spans="1:3" ht="16.5" thickBot="1" x14ac:dyDescent="0.3">
      <c r="A46" s="116" t="s">
        <v>299</v>
      </c>
      <c r="B46" s="266">
        <f>B45/$B$27</f>
        <v>0</v>
      </c>
    </row>
    <row r="47" spans="1:3" ht="16.5" thickBot="1" x14ac:dyDescent="0.3">
      <c r="A47" s="116" t="s">
        <v>300</v>
      </c>
      <c r="B47" s="262"/>
      <c r="C47" s="109">
        <v>1</v>
      </c>
    </row>
    <row r="48" spans="1:3" ht="16.5" thickBot="1" x14ac:dyDescent="0.3">
      <c r="A48" s="116" t="s">
        <v>301</v>
      </c>
      <c r="B48" s="262"/>
      <c r="C48" s="109">
        <v>2</v>
      </c>
    </row>
    <row r="49" spans="1:3" ht="16.5" thickBot="1" x14ac:dyDescent="0.3">
      <c r="A49" s="263" t="s">
        <v>298</v>
      </c>
      <c r="B49" s="264"/>
      <c r="C49" s="265">
        <v>10</v>
      </c>
    </row>
    <row r="50" spans="1:3" ht="16.5" thickBot="1" x14ac:dyDescent="0.3">
      <c r="A50" s="116" t="s">
        <v>299</v>
      </c>
      <c r="B50" s="266">
        <f>B49/$B$27</f>
        <v>0</v>
      </c>
    </row>
    <row r="51" spans="1:3" ht="16.5" thickBot="1" x14ac:dyDescent="0.3">
      <c r="A51" s="116" t="s">
        <v>300</v>
      </c>
      <c r="B51" s="262"/>
      <c r="C51" s="109">
        <v>1</v>
      </c>
    </row>
    <row r="52" spans="1:3" ht="16.5" thickBot="1" x14ac:dyDescent="0.3">
      <c r="A52" s="116" t="s">
        <v>301</v>
      </c>
      <c r="B52" s="262"/>
      <c r="C52" s="109">
        <v>2</v>
      </c>
    </row>
    <row r="53" spans="1:3" ht="29.25" thickBot="1" x14ac:dyDescent="0.3">
      <c r="A53" s="121" t="s">
        <v>302</v>
      </c>
      <c r="B53" s="262">
        <f xml:space="preserve"> SUMIF(C54:C194, 20,B54:B194)</f>
        <v>0</v>
      </c>
    </row>
    <row r="54" spans="1:3" s="265" customFormat="1" ht="16.5" thickBot="1" x14ac:dyDescent="0.3">
      <c r="A54" s="263" t="s">
        <v>298</v>
      </c>
      <c r="B54" s="264"/>
      <c r="C54" s="265">
        <v>20</v>
      </c>
    </row>
    <row r="55" spans="1:3" ht="16.5" thickBot="1" x14ac:dyDescent="0.3">
      <c r="A55" s="116" t="s">
        <v>299</v>
      </c>
      <c r="B55" s="266">
        <f>B54/$B$27</f>
        <v>0</v>
      </c>
    </row>
    <row r="56" spans="1:3" ht="16.5" thickBot="1" x14ac:dyDescent="0.3">
      <c r="A56" s="116" t="s">
        <v>300</v>
      </c>
      <c r="B56" s="262"/>
      <c r="C56" s="109">
        <v>1</v>
      </c>
    </row>
    <row r="57" spans="1:3" ht="16.5" thickBot="1" x14ac:dyDescent="0.3">
      <c r="A57" s="116" t="s">
        <v>301</v>
      </c>
      <c r="B57" s="262"/>
      <c r="C57" s="109">
        <v>2</v>
      </c>
    </row>
    <row r="58" spans="1:3" s="265" customFormat="1" ht="16.5" thickBot="1" x14ac:dyDescent="0.3">
      <c r="A58" s="263" t="s">
        <v>298</v>
      </c>
      <c r="B58" s="264"/>
      <c r="C58" s="265">
        <v>20</v>
      </c>
    </row>
    <row r="59" spans="1:3" ht="16.5" thickBot="1" x14ac:dyDescent="0.3">
      <c r="A59" s="116" t="s">
        <v>299</v>
      </c>
      <c r="B59" s="266">
        <f>B58/$B$27</f>
        <v>0</v>
      </c>
    </row>
    <row r="60" spans="1:3" ht="16.5" thickBot="1" x14ac:dyDescent="0.3">
      <c r="A60" s="116" t="s">
        <v>300</v>
      </c>
      <c r="B60" s="262"/>
      <c r="C60" s="109">
        <v>1</v>
      </c>
    </row>
    <row r="61" spans="1:3" ht="16.5" thickBot="1" x14ac:dyDescent="0.3">
      <c r="A61" s="116" t="s">
        <v>301</v>
      </c>
      <c r="B61" s="262"/>
      <c r="C61" s="109">
        <v>2</v>
      </c>
    </row>
    <row r="62" spans="1:3" s="265" customFormat="1" ht="16.5" thickBot="1" x14ac:dyDescent="0.3">
      <c r="A62" s="263" t="s">
        <v>298</v>
      </c>
      <c r="B62" s="264"/>
      <c r="C62" s="265">
        <v>20</v>
      </c>
    </row>
    <row r="63" spans="1:3" ht="16.5" thickBot="1" x14ac:dyDescent="0.3">
      <c r="A63" s="116" t="s">
        <v>299</v>
      </c>
      <c r="B63" s="266">
        <f>B62/$B$27</f>
        <v>0</v>
      </c>
    </row>
    <row r="64" spans="1:3" ht="16.5" thickBot="1" x14ac:dyDescent="0.3">
      <c r="A64" s="116" t="s">
        <v>300</v>
      </c>
      <c r="B64" s="262"/>
      <c r="C64" s="109">
        <v>1</v>
      </c>
    </row>
    <row r="65" spans="1:3" ht="16.5" thickBot="1" x14ac:dyDescent="0.3">
      <c r="A65" s="116" t="s">
        <v>301</v>
      </c>
      <c r="B65" s="262"/>
      <c r="C65" s="109">
        <v>2</v>
      </c>
    </row>
    <row r="66" spans="1:3" s="265" customFormat="1" ht="16.5" thickBot="1" x14ac:dyDescent="0.3">
      <c r="A66" s="263" t="s">
        <v>298</v>
      </c>
      <c r="B66" s="264"/>
      <c r="C66" s="265">
        <v>20</v>
      </c>
    </row>
    <row r="67" spans="1:3" ht="16.5" thickBot="1" x14ac:dyDescent="0.3">
      <c r="A67" s="116" t="s">
        <v>299</v>
      </c>
      <c r="B67" s="266">
        <f>B66/$B$27</f>
        <v>0</v>
      </c>
    </row>
    <row r="68" spans="1:3" ht="16.5" thickBot="1" x14ac:dyDescent="0.3">
      <c r="A68" s="116" t="s">
        <v>300</v>
      </c>
      <c r="B68" s="262"/>
      <c r="C68" s="109">
        <v>1</v>
      </c>
    </row>
    <row r="69" spans="1:3" ht="16.5" thickBot="1" x14ac:dyDescent="0.3">
      <c r="A69" s="116" t="s">
        <v>301</v>
      </c>
      <c r="B69" s="262"/>
      <c r="C69" s="109">
        <v>2</v>
      </c>
    </row>
    <row r="70" spans="1:3" s="265" customFormat="1" ht="16.5" thickBot="1" x14ac:dyDescent="0.3">
      <c r="A70" s="263" t="s">
        <v>298</v>
      </c>
      <c r="B70" s="264"/>
      <c r="C70" s="265">
        <v>20</v>
      </c>
    </row>
    <row r="71" spans="1:3" ht="16.5" thickBot="1" x14ac:dyDescent="0.3">
      <c r="A71" s="116" t="s">
        <v>299</v>
      </c>
      <c r="B71" s="266">
        <f>B70/$B$27</f>
        <v>0</v>
      </c>
    </row>
    <row r="72" spans="1:3" ht="16.5" thickBot="1" x14ac:dyDescent="0.3">
      <c r="A72" s="116" t="s">
        <v>300</v>
      </c>
      <c r="B72" s="262"/>
      <c r="C72" s="109">
        <v>1</v>
      </c>
    </row>
    <row r="73" spans="1:3" ht="16.5" thickBot="1" x14ac:dyDescent="0.3">
      <c r="A73" s="116" t="s">
        <v>301</v>
      </c>
      <c r="B73" s="262"/>
      <c r="C73" s="109">
        <v>2</v>
      </c>
    </row>
    <row r="74" spans="1:3" s="265" customFormat="1" ht="16.5" thickBot="1" x14ac:dyDescent="0.3">
      <c r="A74" s="263" t="s">
        <v>298</v>
      </c>
      <c r="B74" s="264"/>
      <c r="C74" s="265">
        <v>20</v>
      </c>
    </row>
    <row r="75" spans="1:3" ht="16.5" thickBot="1" x14ac:dyDescent="0.3">
      <c r="A75" s="116" t="s">
        <v>299</v>
      </c>
      <c r="B75" s="266">
        <f>B74/$B$27</f>
        <v>0</v>
      </c>
    </row>
    <row r="76" spans="1:3" ht="16.5" thickBot="1" x14ac:dyDescent="0.3">
      <c r="A76" s="116" t="s">
        <v>300</v>
      </c>
      <c r="B76" s="262"/>
      <c r="C76" s="109">
        <v>1</v>
      </c>
    </row>
    <row r="77" spans="1:3" ht="16.5" thickBot="1" x14ac:dyDescent="0.3">
      <c r="A77" s="116" t="s">
        <v>301</v>
      </c>
      <c r="B77" s="262"/>
      <c r="C77" s="109">
        <v>2</v>
      </c>
    </row>
    <row r="78" spans="1:3" s="265" customFormat="1" ht="16.5" thickBot="1" x14ac:dyDescent="0.3">
      <c r="A78" s="263" t="s">
        <v>298</v>
      </c>
      <c r="B78" s="264"/>
      <c r="C78" s="265">
        <v>20</v>
      </c>
    </row>
    <row r="79" spans="1:3" ht="16.5" thickBot="1" x14ac:dyDescent="0.3">
      <c r="A79" s="116" t="s">
        <v>299</v>
      </c>
      <c r="B79" s="266">
        <f>B78/$B$27</f>
        <v>0</v>
      </c>
    </row>
    <row r="80" spans="1:3" ht="16.5" thickBot="1" x14ac:dyDescent="0.3">
      <c r="A80" s="116" t="s">
        <v>300</v>
      </c>
      <c r="B80" s="262"/>
      <c r="C80" s="109">
        <v>1</v>
      </c>
    </row>
    <row r="81" spans="1:3" ht="16.5" thickBot="1" x14ac:dyDescent="0.3">
      <c r="A81" s="116" t="s">
        <v>301</v>
      </c>
      <c r="B81" s="262"/>
      <c r="C81" s="109">
        <v>2</v>
      </c>
    </row>
    <row r="82" spans="1:3" s="265" customFormat="1" ht="16.5" thickBot="1" x14ac:dyDescent="0.3">
      <c r="A82" s="263" t="s">
        <v>298</v>
      </c>
      <c r="B82" s="264"/>
      <c r="C82" s="265">
        <v>20</v>
      </c>
    </row>
    <row r="83" spans="1:3" ht="16.5" thickBot="1" x14ac:dyDescent="0.3">
      <c r="A83" s="116" t="s">
        <v>299</v>
      </c>
      <c r="B83" s="266">
        <f>B82/$B$27</f>
        <v>0</v>
      </c>
    </row>
    <row r="84" spans="1:3" ht="16.5" thickBot="1" x14ac:dyDescent="0.3">
      <c r="A84" s="116" t="s">
        <v>300</v>
      </c>
      <c r="B84" s="262"/>
      <c r="C84" s="109">
        <v>1</v>
      </c>
    </row>
    <row r="85" spans="1:3" ht="16.5" thickBot="1" x14ac:dyDescent="0.3">
      <c r="A85" s="116" t="s">
        <v>301</v>
      </c>
      <c r="B85" s="262"/>
      <c r="C85" s="109">
        <v>2</v>
      </c>
    </row>
    <row r="86" spans="1:3" s="265" customFormat="1" ht="16.5" thickBot="1" x14ac:dyDescent="0.3">
      <c r="A86" s="263" t="s">
        <v>298</v>
      </c>
      <c r="B86" s="264"/>
      <c r="C86" s="265">
        <v>20</v>
      </c>
    </row>
    <row r="87" spans="1:3" ht="16.5" thickBot="1" x14ac:dyDescent="0.3">
      <c r="A87" s="116" t="s">
        <v>299</v>
      </c>
      <c r="B87" s="266">
        <f>B86/$B$27</f>
        <v>0</v>
      </c>
    </row>
    <row r="88" spans="1:3" ht="16.5" thickBot="1" x14ac:dyDescent="0.3">
      <c r="A88" s="116" t="s">
        <v>300</v>
      </c>
      <c r="B88" s="262"/>
      <c r="C88" s="109">
        <v>1</v>
      </c>
    </row>
    <row r="89" spans="1:3" ht="16.5" thickBot="1" x14ac:dyDescent="0.3">
      <c r="A89" s="116" t="s">
        <v>301</v>
      </c>
      <c r="B89" s="262"/>
      <c r="C89" s="109">
        <v>2</v>
      </c>
    </row>
    <row r="90" spans="1:3" s="265" customFormat="1" ht="16.5" thickBot="1" x14ac:dyDescent="0.3">
      <c r="A90" s="263" t="s">
        <v>298</v>
      </c>
      <c r="B90" s="264"/>
      <c r="C90" s="265">
        <v>20</v>
      </c>
    </row>
    <row r="91" spans="1:3" ht="16.5" thickBot="1" x14ac:dyDescent="0.3">
      <c r="A91" s="116" t="s">
        <v>299</v>
      </c>
      <c r="B91" s="266">
        <f>B90/$B$27</f>
        <v>0</v>
      </c>
    </row>
    <row r="92" spans="1:3" ht="16.5" thickBot="1" x14ac:dyDescent="0.3">
      <c r="A92" s="116" t="s">
        <v>300</v>
      </c>
      <c r="B92" s="262"/>
      <c r="C92" s="109">
        <v>1</v>
      </c>
    </row>
    <row r="93" spans="1:3" ht="16.5" thickBot="1" x14ac:dyDescent="0.3">
      <c r="A93" s="116" t="s">
        <v>301</v>
      </c>
      <c r="B93" s="262"/>
      <c r="C93" s="109">
        <v>2</v>
      </c>
    </row>
    <row r="94" spans="1:3" s="265" customFormat="1" ht="16.5" thickBot="1" x14ac:dyDescent="0.3">
      <c r="A94" s="263" t="s">
        <v>298</v>
      </c>
      <c r="B94" s="264"/>
      <c r="C94" s="265">
        <v>20</v>
      </c>
    </row>
    <row r="95" spans="1:3" ht="16.5" thickBot="1" x14ac:dyDescent="0.3">
      <c r="A95" s="116" t="s">
        <v>299</v>
      </c>
      <c r="B95" s="266">
        <f>B94/$B$27</f>
        <v>0</v>
      </c>
    </row>
    <row r="96" spans="1:3" ht="16.5" thickBot="1" x14ac:dyDescent="0.3">
      <c r="A96" s="116" t="s">
        <v>300</v>
      </c>
      <c r="B96" s="262"/>
      <c r="C96" s="109">
        <v>1</v>
      </c>
    </row>
    <row r="97" spans="1:3" ht="16.5" thickBot="1" x14ac:dyDescent="0.3">
      <c r="A97" s="116" t="s">
        <v>301</v>
      </c>
      <c r="B97" s="262"/>
      <c r="C97" s="109">
        <v>2</v>
      </c>
    </row>
    <row r="98" spans="1:3" s="265" customFormat="1" ht="16.5" thickBot="1" x14ac:dyDescent="0.3">
      <c r="A98" s="263" t="s">
        <v>298</v>
      </c>
      <c r="B98" s="264"/>
      <c r="C98" s="265">
        <v>20</v>
      </c>
    </row>
    <row r="99" spans="1:3" ht="16.5" thickBot="1" x14ac:dyDescent="0.3">
      <c r="A99" s="116" t="s">
        <v>299</v>
      </c>
      <c r="B99" s="266">
        <f>B98/$B$27</f>
        <v>0</v>
      </c>
    </row>
    <row r="100" spans="1:3" ht="16.5" thickBot="1" x14ac:dyDescent="0.3">
      <c r="A100" s="116" t="s">
        <v>300</v>
      </c>
      <c r="B100" s="262"/>
      <c r="C100" s="109">
        <v>1</v>
      </c>
    </row>
    <row r="101" spans="1:3" ht="16.5" thickBot="1" x14ac:dyDescent="0.3">
      <c r="A101" s="116" t="s">
        <v>301</v>
      </c>
      <c r="B101" s="262"/>
      <c r="C101" s="109">
        <v>2</v>
      </c>
    </row>
    <row r="102" spans="1:3" s="265" customFormat="1" ht="16.5" thickBot="1" x14ac:dyDescent="0.3">
      <c r="A102" s="263" t="s">
        <v>298</v>
      </c>
      <c r="B102" s="264"/>
      <c r="C102" s="265">
        <v>20</v>
      </c>
    </row>
    <row r="103" spans="1:3" ht="16.5" thickBot="1" x14ac:dyDescent="0.3">
      <c r="A103" s="116" t="s">
        <v>299</v>
      </c>
      <c r="B103" s="266">
        <f>B102/$B$27</f>
        <v>0</v>
      </c>
    </row>
    <row r="104" spans="1:3" ht="16.5" thickBot="1" x14ac:dyDescent="0.3">
      <c r="A104" s="116" t="s">
        <v>300</v>
      </c>
      <c r="B104" s="262"/>
      <c r="C104" s="109">
        <v>1</v>
      </c>
    </row>
    <row r="105" spans="1:3" ht="16.5" thickBot="1" x14ac:dyDescent="0.3">
      <c r="A105" s="116" t="s">
        <v>301</v>
      </c>
      <c r="B105" s="262"/>
      <c r="C105" s="109">
        <v>2</v>
      </c>
    </row>
    <row r="106" spans="1:3" s="265" customFormat="1" ht="16.5" thickBot="1" x14ac:dyDescent="0.3">
      <c r="A106" s="263" t="s">
        <v>298</v>
      </c>
      <c r="B106" s="264"/>
      <c r="C106" s="265">
        <v>20</v>
      </c>
    </row>
    <row r="107" spans="1:3" ht="16.5" thickBot="1" x14ac:dyDescent="0.3">
      <c r="A107" s="116" t="s">
        <v>299</v>
      </c>
      <c r="B107" s="266">
        <f>B106/$B$27</f>
        <v>0</v>
      </c>
    </row>
    <row r="108" spans="1:3" ht="16.5" thickBot="1" x14ac:dyDescent="0.3">
      <c r="A108" s="116" t="s">
        <v>300</v>
      </c>
      <c r="B108" s="262"/>
      <c r="C108" s="109">
        <v>1</v>
      </c>
    </row>
    <row r="109" spans="1:3" ht="16.5" thickBot="1" x14ac:dyDescent="0.3">
      <c r="A109" s="116" t="s">
        <v>301</v>
      </c>
      <c r="B109" s="262"/>
      <c r="C109" s="109">
        <v>2</v>
      </c>
    </row>
    <row r="110" spans="1:3" s="265" customFormat="1" ht="16.5" thickBot="1" x14ac:dyDescent="0.3">
      <c r="A110" s="263" t="s">
        <v>298</v>
      </c>
      <c r="B110" s="264"/>
      <c r="C110" s="265">
        <v>20</v>
      </c>
    </row>
    <row r="111" spans="1:3" ht="16.5" thickBot="1" x14ac:dyDescent="0.3">
      <c r="A111" s="116" t="s">
        <v>299</v>
      </c>
      <c r="B111" s="266">
        <f>B110/$B$27</f>
        <v>0</v>
      </c>
    </row>
    <row r="112" spans="1:3" ht="16.5" thickBot="1" x14ac:dyDescent="0.3">
      <c r="A112" s="116" t="s">
        <v>300</v>
      </c>
      <c r="B112" s="262"/>
      <c r="C112" s="109">
        <v>1</v>
      </c>
    </row>
    <row r="113" spans="1:3" ht="16.5" thickBot="1" x14ac:dyDescent="0.3">
      <c r="A113" s="116" t="s">
        <v>301</v>
      </c>
      <c r="B113" s="262"/>
      <c r="C113" s="109">
        <v>2</v>
      </c>
    </row>
    <row r="114" spans="1:3" s="265" customFormat="1" ht="16.5" thickBot="1" x14ac:dyDescent="0.3">
      <c r="A114" s="263" t="s">
        <v>298</v>
      </c>
      <c r="B114" s="264"/>
      <c r="C114" s="265">
        <v>20</v>
      </c>
    </row>
    <row r="115" spans="1:3" ht="16.5" thickBot="1" x14ac:dyDescent="0.3">
      <c r="A115" s="116" t="s">
        <v>299</v>
      </c>
      <c r="B115" s="266">
        <f>B114/$B$27</f>
        <v>0</v>
      </c>
    </row>
    <row r="116" spans="1:3" ht="16.5" thickBot="1" x14ac:dyDescent="0.3">
      <c r="A116" s="116" t="s">
        <v>300</v>
      </c>
      <c r="B116" s="262"/>
      <c r="C116" s="109">
        <v>1</v>
      </c>
    </row>
    <row r="117" spans="1:3" ht="16.5" thickBot="1" x14ac:dyDescent="0.3">
      <c r="A117" s="116" t="s">
        <v>301</v>
      </c>
      <c r="B117" s="262"/>
      <c r="C117" s="109">
        <v>2</v>
      </c>
    </row>
    <row r="118" spans="1:3" s="265" customFormat="1" ht="16.5" thickBot="1" x14ac:dyDescent="0.3">
      <c r="A118" s="263" t="s">
        <v>298</v>
      </c>
      <c r="B118" s="264"/>
      <c r="C118" s="265">
        <v>20</v>
      </c>
    </row>
    <row r="119" spans="1:3" ht="16.5" thickBot="1" x14ac:dyDescent="0.3">
      <c r="A119" s="116" t="s">
        <v>299</v>
      </c>
      <c r="B119" s="266">
        <f>B118/$B$27</f>
        <v>0</v>
      </c>
    </row>
    <row r="120" spans="1:3" ht="16.5" thickBot="1" x14ac:dyDescent="0.3">
      <c r="A120" s="116" t="s">
        <v>300</v>
      </c>
      <c r="B120" s="262"/>
      <c r="C120" s="109">
        <v>1</v>
      </c>
    </row>
    <row r="121" spans="1:3" ht="16.5" thickBot="1" x14ac:dyDescent="0.3">
      <c r="A121" s="116" t="s">
        <v>301</v>
      </c>
      <c r="B121" s="262"/>
      <c r="C121" s="109">
        <v>2</v>
      </c>
    </row>
    <row r="122" spans="1:3" s="265" customFormat="1" ht="16.5" thickBot="1" x14ac:dyDescent="0.3">
      <c r="A122" s="263" t="s">
        <v>298</v>
      </c>
      <c r="B122" s="264"/>
      <c r="C122" s="265">
        <v>20</v>
      </c>
    </row>
    <row r="123" spans="1:3" ht="16.5" thickBot="1" x14ac:dyDescent="0.3">
      <c r="A123" s="116" t="s">
        <v>299</v>
      </c>
      <c r="B123" s="266">
        <f>B122/$B$27</f>
        <v>0</v>
      </c>
    </row>
    <row r="124" spans="1:3" ht="16.5" thickBot="1" x14ac:dyDescent="0.3">
      <c r="A124" s="116" t="s">
        <v>300</v>
      </c>
      <c r="B124" s="262"/>
      <c r="C124" s="109">
        <v>1</v>
      </c>
    </row>
    <row r="125" spans="1:3" ht="16.5" thickBot="1" x14ac:dyDescent="0.3">
      <c r="A125" s="116" t="s">
        <v>301</v>
      </c>
      <c r="B125" s="262"/>
      <c r="C125" s="109">
        <v>2</v>
      </c>
    </row>
    <row r="126" spans="1:3" s="265" customFormat="1" ht="16.5" thickBot="1" x14ac:dyDescent="0.3">
      <c r="A126" s="263" t="s">
        <v>298</v>
      </c>
      <c r="B126" s="264"/>
      <c r="C126" s="265">
        <v>20</v>
      </c>
    </row>
    <row r="127" spans="1:3" ht="16.5" thickBot="1" x14ac:dyDescent="0.3">
      <c r="A127" s="116" t="s">
        <v>299</v>
      </c>
      <c r="B127" s="266">
        <f>B126/$B$27</f>
        <v>0</v>
      </c>
    </row>
    <row r="128" spans="1:3" ht="16.5" thickBot="1" x14ac:dyDescent="0.3">
      <c r="A128" s="116" t="s">
        <v>300</v>
      </c>
      <c r="B128" s="262"/>
      <c r="C128" s="109">
        <v>1</v>
      </c>
    </row>
    <row r="129" spans="1:3" ht="16.5" thickBot="1" x14ac:dyDescent="0.3">
      <c r="A129" s="116" t="s">
        <v>301</v>
      </c>
      <c r="B129" s="262"/>
      <c r="C129" s="109">
        <v>2</v>
      </c>
    </row>
    <row r="130" spans="1:3" s="265" customFormat="1" ht="16.5" thickBot="1" x14ac:dyDescent="0.3">
      <c r="A130" s="263" t="s">
        <v>298</v>
      </c>
      <c r="B130" s="264"/>
      <c r="C130" s="265">
        <v>20</v>
      </c>
    </row>
    <row r="131" spans="1:3" ht="16.5" thickBot="1" x14ac:dyDescent="0.3">
      <c r="A131" s="116" t="s">
        <v>299</v>
      </c>
      <c r="B131" s="266">
        <f>B130/$B$27</f>
        <v>0</v>
      </c>
    </row>
    <row r="132" spans="1:3" ht="16.5" thickBot="1" x14ac:dyDescent="0.3">
      <c r="A132" s="116" t="s">
        <v>300</v>
      </c>
      <c r="B132" s="262"/>
      <c r="C132" s="109">
        <v>1</v>
      </c>
    </row>
    <row r="133" spans="1:3" ht="16.5" thickBot="1" x14ac:dyDescent="0.3">
      <c r="A133" s="116" t="s">
        <v>301</v>
      </c>
      <c r="B133" s="262"/>
      <c r="C133" s="109">
        <v>2</v>
      </c>
    </row>
    <row r="134" spans="1:3" s="265" customFormat="1" ht="16.5" thickBot="1" x14ac:dyDescent="0.3">
      <c r="A134" s="263" t="s">
        <v>298</v>
      </c>
      <c r="B134" s="264"/>
      <c r="C134" s="265">
        <v>20</v>
      </c>
    </row>
    <row r="135" spans="1:3" ht="16.5" thickBot="1" x14ac:dyDescent="0.3">
      <c r="A135" s="116" t="s">
        <v>299</v>
      </c>
      <c r="B135" s="266">
        <f>B134/$B$27</f>
        <v>0</v>
      </c>
    </row>
    <row r="136" spans="1:3" ht="16.5" thickBot="1" x14ac:dyDescent="0.3">
      <c r="A136" s="116" t="s">
        <v>300</v>
      </c>
      <c r="B136" s="262"/>
      <c r="C136" s="109">
        <v>1</v>
      </c>
    </row>
    <row r="137" spans="1:3" ht="16.5" thickBot="1" x14ac:dyDescent="0.3">
      <c r="A137" s="116" t="s">
        <v>301</v>
      </c>
      <c r="B137" s="262"/>
      <c r="C137" s="109">
        <v>2</v>
      </c>
    </row>
    <row r="138" spans="1:3" s="265" customFormat="1" ht="16.5" thickBot="1" x14ac:dyDescent="0.3">
      <c r="A138" s="263" t="s">
        <v>298</v>
      </c>
      <c r="B138" s="264"/>
      <c r="C138" s="265">
        <v>20</v>
      </c>
    </row>
    <row r="139" spans="1:3" ht="16.5" thickBot="1" x14ac:dyDescent="0.3">
      <c r="A139" s="116" t="s">
        <v>299</v>
      </c>
      <c r="B139" s="266">
        <f>B138/$B$27</f>
        <v>0</v>
      </c>
    </row>
    <row r="140" spans="1:3" ht="16.5" thickBot="1" x14ac:dyDescent="0.3">
      <c r="A140" s="116" t="s">
        <v>300</v>
      </c>
      <c r="B140" s="262"/>
      <c r="C140" s="109">
        <v>1</v>
      </c>
    </row>
    <row r="141" spans="1:3" ht="16.5" thickBot="1" x14ac:dyDescent="0.3">
      <c r="A141" s="116" t="s">
        <v>301</v>
      </c>
      <c r="B141" s="262"/>
      <c r="C141" s="109">
        <v>2</v>
      </c>
    </row>
    <row r="142" spans="1:3" s="265" customFormat="1" ht="16.5" thickBot="1" x14ac:dyDescent="0.3">
      <c r="A142" s="263" t="s">
        <v>298</v>
      </c>
      <c r="B142" s="264"/>
      <c r="C142" s="265">
        <v>20</v>
      </c>
    </row>
    <row r="143" spans="1:3" ht="16.5" thickBot="1" x14ac:dyDescent="0.3">
      <c r="A143" s="116" t="s">
        <v>299</v>
      </c>
      <c r="B143" s="266">
        <f>B142/$B$27</f>
        <v>0</v>
      </c>
    </row>
    <row r="144" spans="1:3" ht="16.5" thickBot="1" x14ac:dyDescent="0.3">
      <c r="A144" s="116" t="s">
        <v>300</v>
      </c>
      <c r="B144" s="262"/>
      <c r="C144" s="109">
        <v>1</v>
      </c>
    </row>
    <row r="145" spans="1:3" ht="16.5" thickBot="1" x14ac:dyDescent="0.3">
      <c r="A145" s="116" t="s">
        <v>301</v>
      </c>
      <c r="B145" s="262"/>
      <c r="C145" s="109">
        <v>2</v>
      </c>
    </row>
    <row r="146" spans="1:3" s="265" customFormat="1" ht="16.5" thickBot="1" x14ac:dyDescent="0.3">
      <c r="A146" s="263" t="s">
        <v>298</v>
      </c>
      <c r="B146" s="264"/>
      <c r="C146" s="265">
        <v>20</v>
      </c>
    </row>
    <row r="147" spans="1:3" ht="16.5" thickBot="1" x14ac:dyDescent="0.3">
      <c r="A147" s="116" t="s">
        <v>299</v>
      </c>
      <c r="B147" s="266">
        <f>B146/$B$27</f>
        <v>0</v>
      </c>
    </row>
    <row r="148" spans="1:3" ht="16.5" thickBot="1" x14ac:dyDescent="0.3">
      <c r="A148" s="116" t="s">
        <v>300</v>
      </c>
      <c r="B148" s="262"/>
      <c r="C148" s="109">
        <v>1</v>
      </c>
    </row>
    <row r="149" spans="1:3" ht="16.5" thickBot="1" x14ac:dyDescent="0.3">
      <c r="A149" s="116" t="s">
        <v>301</v>
      </c>
      <c r="B149" s="262"/>
      <c r="C149" s="109">
        <v>2</v>
      </c>
    </row>
    <row r="150" spans="1:3" s="265" customFormat="1" ht="16.5" thickBot="1" x14ac:dyDescent="0.3">
      <c r="A150" s="263" t="s">
        <v>298</v>
      </c>
      <c r="B150" s="264"/>
      <c r="C150" s="265">
        <v>20</v>
      </c>
    </row>
    <row r="151" spans="1:3" ht="16.5" thickBot="1" x14ac:dyDescent="0.3">
      <c r="A151" s="116" t="s">
        <v>299</v>
      </c>
      <c r="B151" s="266">
        <f>B150/$B$27</f>
        <v>0</v>
      </c>
    </row>
    <row r="152" spans="1:3" ht="16.5" thickBot="1" x14ac:dyDescent="0.3">
      <c r="A152" s="116" t="s">
        <v>300</v>
      </c>
      <c r="B152" s="262"/>
      <c r="C152" s="109">
        <v>1</v>
      </c>
    </row>
    <row r="153" spans="1:3" ht="16.5" thickBot="1" x14ac:dyDescent="0.3">
      <c r="A153" s="116" t="s">
        <v>301</v>
      </c>
      <c r="B153" s="262"/>
      <c r="C153" s="109">
        <v>2</v>
      </c>
    </row>
    <row r="154" spans="1:3" ht="29.25" thickBot="1" x14ac:dyDescent="0.3">
      <c r="A154" s="121" t="s">
        <v>303</v>
      </c>
      <c r="B154" s="262">
        <f xml:space="preserve"> SUMIF(C155:C194, 30,B155:B194)</f>
        <v>44.874973439999998</v>
      </c>
    </row>
    <row r="155" spans="1:3" s="265" customFormat="1" ht="30.75" thickBot="1" x14ac:dyDescent="0.3">
      <c r="A155" s="264" t="s">
        <v>556</v>
      </c>
      <c r="B155" s="264">
        <v>44.343229439999995</v>
      </c>
      <c r="C155" s="265">
        <v>30</v>
      </c>
    </row>
    <row r="156" spans="1:3" ht="16.5" thickBot="1" x14ac:dyDescent="0.3">
      <c r="A156" s="116" t="s">
        <v>299</v>
      </c>
      <c r="B156" s="266">
        <f>B155/$B$27</f>
        <v>1.5668487376726534E-2</v>
      </c>
    </row>
    <row r="157" spans="1:3" ht="16.5" thickBot="1" x14ac:dyDescent="0.3">
      <c r="A157" s="116" t="s">
        <v>300</v>
      </c>
      <c r="B157" s="262">
        <v>13.302968829999999</v>
      </c>
      <c r="C157" s="109">
        <v>1</v>
      </c>
    </row>
    <row r="158" spans="1:3" ht="16.5" thickBot="1" x14ac:dyDescent="0.3">
      <c r="A158" s="116" t="s">
        <v>301</v>
      </c>
      <c r="B158" s="262">
        <v>0</v>
      </c>
      <c r="C158" s="109">
        <v>2</v>
      </c>
    </row>
    <row r="159" spans="1:3" s="265" customFormat="1" ht="30.75" thickBot="1" x14ac:dyDescent="0.3">
      <c r="A159" s="264" t="s">
        <v>557</v>
      </c>
      <c r="B159" s="264">
        <v>0.50814400000000004</v>
      </c>
      <c r="C159" s="265">
        <v>30</v>
      </c>
    </row>
    <row r="160" spans="1:3" ht="16.5" thickBot="1" x14ac:dyDescent="0.3">
      <c r="A160" s="116" t="s">
        <v>299</v>
      </c>
      <c r="B160" s="266">
        <f>B159/$B$27</f>
        <v>1.7955047365984827E-4</v>
      </c>
    </row>
    <row r="161" spans="1:3" ht="16.5" thickBot="1" x14ac:dyDescent="0.3">
      <c r="A161" s="116" t="s">
        <v>300</v>
      </c>
      <c r="B161" s="262">
        <v>0.50814400000000004</v>
      </c>
      <c r="C161" s="109">
        <v>1</v>
      </c>
    </row>
    <row r="162" spans="1:3" ht="16.5" thickBot="1" x14ac:dyDescent="0.3">
      <c r="A162" s="116" t="s">
        <v>301</v>
      </c>
      <c r="B162" s="262">
        <v>0</v>
      </c>
      <c r="C162" s="109">
        <v>2</v>
      </c>
    </row>
    <row r="163" spans="1:3" s="265" customFormat="1" ht="30.75" thickBot="1" x14ac:dyDescent="0.3">
      <c r="A163" s="264" t="s">
        <v>558</v>
      </c>
      <c r="B163" s="264">
        <v>2.3600000000000003E-2</v>
      </c>
      <c r="C163" s="265">
        <v>30</v>
      </c>
    </row>
    <row r="164" spans="1:3" ht="16.5" thickBot="1" x14ac:dyDescent="0.3">
      <c r="A164" s="116" t="s">
        <v>299</v>
      </c>
      <c r="B164" s="266">
        <f>B163/$B$27</f>
        <v>8.3389574183153186E-6</v>
      </c>
    </row>
    <row r="165" spans="1:3" ht="16.5" thickBot="1" x14ac:dyDescent="0.3">
      <c r="A165" s="116" t="s">
        <v>300</v>
      </c>
      <c r="B165" s="262">
        <v>2.3600000000000003E-2</v>
      </c>
      <c r="C165" s="109">
        <v>1</v>
      </c>
    </row>
    <row r="166" spans="1:3" ht="16.5" thickBot="1" x14ac:dyDescent="0.3">
      <c r="A166" s="116" t="s">
        <v>301</v>
      </c>
      <c r="B166" s="262">
        <v>0</v>
      </c>
      <c r="C166" s="109">
        <v>2</v>
      </c>
    </row>
    <row r="167" spans="1:3" s="265" customFormat="1" ht="16.5" thickBot="1" x14ac:dyDescent="0.3">
      <c r="A167" s="263" t="s">
        <v>298</v>
      </c>
      <c r="B167" s="264"/>
      <c r="C167" s="265">
        <v>30</v>
      </c>
    </row>
    <row r="168" spans="1:3" ht="16.5" thickBot="1" x14ac:dyDescent="0.3">
      <c r="A168" s="116" t="s">
        <v>299</v>
      </c>
      <c r="B168" s="266">
        <f>B167/$B$27</f>
        <v>0</v>
      </c>
    </row>
    <row r="169" spans="1:3" ht="16.5" thickBot="1" x14ac:dyDescent="0.3">
      <c r="A169" s="116" t="s">
        <v>300</v>
      </c>
      <c r="B169" s="262"/>
      <c r="C169" s="109">
        <v>1</v>
      </c>
    </row>
    <row r="170" spans="1:3" ht="16.5" thickBot="1" x14ac:dyDescent="0.3">
      <c r="A170" s="116" t="s">
        <v>301</v>
      </c>
      <c r="B170" s="262"/>
      <c r="C170" s="109">
        <v>2</v>
      </c>
    </row>
    <row r="171" spans="1:3" s="265" customFormat="1" ht="16.5" thickBot="1" x14ac:dyDescent="0.3">
      <c r="A171" s="263" t="s">
        <v>298</v>
      </c>
      <c r="B171" s="264"/>
      <c r="C171" s="265">
        <v>30</v>
      </c>
    </row>
    <row r="172" spans="1:3" ht="16.5" thickBot="1" x14ac:dyDescent="0.3">
      <c r="A172" s="116" t="s">
        <v>299</v>
      </c>
      <c r="B172" s="266">
        <f>B171/$B$27</f>
        <v>0</v>
      </c>
    </row>
    <row r="173" spans="1:3" ht="16.5" thickBot="1" x14ac:dyDescent="0.3">
      <c r="A173" s="116" t="s">
        <v>300</v>
      </c>
      <c r="B173" s="262"/>
      <c r="C173" s="109">
        <v>1</v>
      </c>
    </row>
    <row r="174" spans="1:3" ht="16.5" thickBot="1" x14ac:dyDescent="0.3">
      <c r="A174" s="116" t="s">
        <v>301</v>
      </c>
      <c r="B174" s="262"/>
      <c r="C174" s="109">
        <v>2</v>
      </c>
    </row>
    <row r="175" spans="1:3" s="265" customFormat="1" ht="16.5" thickBot="1" x14ac:dyDescent="0.3">
      <c r="A175" s="263" t="s">
        <v>298</v>
      </c>
      <c r="B175" s="264"/>
      <c r="C175" s="265">
        <v>30</v>
      </c>
    </row>
    <row r="176" spans="1:3" ht="16.5" thickBot="1" x14ac:dyDescent="0.3">
      <c r="A176" s="116" t="s">
        <v>299</v>
      </c>
      <c r="B176" s="266">
        <f>B175/$B$27</f>
        <v>0</v>
      </c>
    </row>
    <row r="177" spans="1:3" ht="16.5" thickBot="1" x14ac:dyDescent="0.3">
      <c r="A177" s="116" t="s">
        <v>300</v>
      </c>
      <c r="B177" s="262"/>
      <c r="C177" s="109">
        <v>1</v>
      </c>
    </row>
    <row r="178" spans="1:3" ht="16.5" thickBot="1" x14ac:dyDescent="0.3">
      <c r="A178" s="116" t="s">
        <v>301</v>
      </c>
      <c r="B178" s="262"/>
      <c r="C178" s="109">
        <v>2</v>
      </c>
    </row>
    <row r="179" spans="1:3" s="265" customFormat="1" ht="16.5" thickBot="1" x14ac:dyDescent="0.3">
      <c r="A179" s="263" t="s">
        <v>298</v>
      </c>
      <c r="B179" s="264"/>
      <c r="C179" s="265">
        <v>30</v>
      </c>
    </row>
    <row r="180" spans="1:3" ht="16.5" thickBot="1" x14ac:dyDescent="0.3">
      <c r="A180" s="116" t="s">
        <v>299</v>
      </c>
      <c r="B180" s="266">
        <f>B179/$B$27</f>
        <v>0</v>
      </c>
    </row>
    <row r="181" spans="1:3" ht="16.5" thickBot="1" x14ac:dyDescent="0.3">
      <c r="A181" s="116" t="s">
        <v>300</v>
      </c>
      <c r="B181" s="262"/>
      <c r="C181" s="109">
        <v>1</v>
      </c>
    </row>
    <row r="182" spans="1:3" ht="16.5" thickBot="1" x14ac:dyDescent="0.3">
      <c r="A182" s="116" t="s">
        <v>301</v>
      </c>
      <c r="B182" s="262"/>
      <c r="C182" s="109">
        <v>2</v>
      </c>
    </row>
    <row r="183" spans="1:3" s="265" customFormat="1" ht="16.5" thickBot="1" x14ac:dyDescent="0.3">
      <c r="A183" s="263" t="s">
        <v>298</v>
      </c>
      <c r="B183" s="264"/>
      <c r="C183" s="265">
        <v>30</v>
      </c>
    </row>
    <row r="184" spans="1:3" ht="16.5" thickBot="1" x14ac:dyDescent="0.3">
      <c r="A184" s="116" t="s">
        <v>299</v>
      </c>
      <c r="B184" s="266">
        <f>B183/$B$27</f>
        <v>0</v>
      </c>
    </row>
    <row r="185" spans="1:3" ht="16.5" thickBot="1" x14ac:dyDescent="0.3">
      <c r="A185" s="116" t="s">
        <v>300</v>
      </c>
      <c r="B185" s="262"/>
      <c r="C185" s="109">
        <v>1</v>
      </c>
    </row>
    <row r="186" spans="1:3" ht="16.5" thickBot="1" x14ac:dyDescent="0.3">
      <c r="A186" s="116" t="s">
        <v>301</v>
      </c>
      <c r="B186" s="262"/>
      <c r="C186" s="109">
        <v>2</v>
      </c>
    </row>
    <row r="187" spans="1:3" s="265" customFormat="1" ht="16.5" thickBot="1" x14ac:dyDescent="0.3">
      <c r="A187" s="263" t="s">
        <v>298</v>
      </c>
      <c r="B187" s="264"/>
      <c r="C187" s="265">
        <v>30</v>
      </c>
    </row>
    <row r="188" spans="1:3" ht="16.5" thickBot="1" x14ac:dyDescent="0.3">
      <c r="A188" s="116" t="s">
        <v>299</v>
      </c>
      <c r="B188" s="266">
        <f>B187/$B$27</f>
        <v>0</v>
      </c>
    </row>
    <row r="189" spans="1:3" ht="16.5" thickBot="1" x14ac:dyDescent="0.3">
      <c r="A189" s="116" t="s">
        <v>300</v>
      </c>
      <c r="B189" s="262"/>
      <c r="C189" s="109">
        <v>1</v>
      </c>
    </row>
    <row r="190" spans="1:3" ht="16.5" thickBot="1" x14ac:dyDescent="0.3">
      <c r="A190" s="116" t="s">
        <v>301</v>
      </c>
      <c r="B190" s="262"/>
      <c r="C190" s="109">
        <v>2</v>
      </c>
    </row>
    <row r="191" spans="1:3" s="265" customFormat="1" ht="16.5" thickBot="1" x14ac:dyDescent="0.3">
      <c r="A191" s="263" t="s">
        <v>298</v>
      </c>
      <c r="B191" s="264"/>
      <c r="C191" s="265">
        <v>30</v>
      </c>
    </row>
    <row r="192" spans="1:3" ht="16.5" thickBot="1" x14ac:dyDescent="0.3">
      <c r="A192" s="116" t="s">
        <v>299</v>
      </c>
      <c r="B192" s="266">
        <f>B191/$B$27</f>
        <v>0</v>
      </c>
    </row>
    <row r="193" spans="1:3" ht="16.5" thickBot="1" x14ac:dyDescent="0.3">
      <c r="A193" s="116" t="s">
        <v>300</v>
      </c>
      <c r="B193" s="262"/>
      <c r="C193" s="109">
        <v>1</v>
      </c>
    </row>
    <row r="194" spans="1:3" ht="16.5" thickBot="1" x14ac:dyDescent="0.3">
      <c r="A194" s="116" t="s">
        <v>301</v>
      </c>
      <c r="B194" s="262"/>
      <c r="C194" s="109">
        <v>2</v>
      </c>
    </row>
    <row r="195" spans="1:3" ht="29.25" thickBot="1" x14ac:dyDescent="0.3">
      <c r="A195" s="115" t="s">
        <v>304</v>
      </c>
      <c r="B195" s="267"/>
    </row>
    <row r="196" spans="1:3" ht="16.5" thickBot="1" x14ac:dyDescent="0.3">
      <c r="A196" s="117" t="s">
        <v>296</v>
      </c>
      <c r="B196" s="267"/>
    </row>
    <row r="197" spans="1:3" ht="16.5" thickBot="1" x14ac:dyDescent="0.3">
      <c r="A197" s="117" t="s">
        <v>305</v>
      </c>
      <c r="B197" s="267"/>
    </row>
    <row r="198" spans="1:3" ht="16.5" thickBot="1" x14ac:dyDescent="0.3">
      <c r="A198" s="117" t="s">
        <v>306</v>
      </c>
      <c r="B198" s="267"/>
    </row>
    <row r="199" spans="1:3" ht="16.5" thickBot="1" x14ac:dyDescent="0.3">
      <c r="A199" s="117" t="s">
        <v>307</v>
      </c>
      <c r="B199" s="267"/>
    </row>
    <row r="200" spans="1:3" ht="16.5" thickBot="1" x14ac:dyDescent="0.3">
      <c r="A200" s="113" t="s">
        <v>308</v>
      </c>
      <c r="B200" s="268">
        <f>B201/$B$27</f>
        <v>4.888435643389432E-3</v>
      </c>
    </row>
    <row r="201" spans="1:3" ht="16.5" thickBot="1" x14ac:dyDescent="0.3">
      <c r="A201" s="113" t="s">
        <v>309</v>
      </c>
      <c r="B201" s="269">
        <f xml:space="preserve"> SUMIF(C33:C194, 1,B33:B194)</f>
        <v>13.834712829999999</v>
      </c>
    </row>
    <row r="202" spans="1:3" ht="16.5" thickBot="1" x14ac:dyDescent="0.3">
      <c r="A202" s="113" t="s">
        <v>310</v>
      </c>
      <c r="B202" s="268">
        <f>B203/$B$27</f>
        <v>0</v>
      </c>
    </row>
    <row r="203" spans="1:3" ht="16.5" thickBot="1" x14ac:dyDescent="0.3">
      <c r="A203" s="114" t="s">
        <v>311</v>
      </c>
      <c r="B203" s="269">
        <f xml:space="preserve"> SUMIF(C33:C194, 2,B33:B194)</f>
        <v>0</v>
      </c>
    </row>
    <row r="204" spans="1:3" ht="15.75" customHeight="1" x14ac:dyDescent="0.25">
      <c r="A204" s="115" t="s">
        <v>312</v>
      </c>
      <c r="B204" s="393" t="s">
        <v>551</v>
      </c>
    </row>
    <row r="205" spans="1:3" x14ac:dyDescent="0.25">
      <c r="A205" s="118" t="s">
        <v>313</v>
      </c>
      <c r="B205" s="394"/>
    </row>
    <row r="206" spans="1:3" x14ac:dyDescent="0.25">
      <c r="A206" s="118" t="s">
        <v>314</v>
      </c>
      <c r="B206" s="394"/>
    </row>
    <row r="207" spans="1:3" x14ac:dyDescent="0.25">
      <c r="A207" s="118" t="s">
        <v>315</v>
      </c>
      <c r="B207" s="394"/>
    </row>
    <row r="208" spans="1:3" x14ac:dyDescent="0.25">
      <c r="A208" s="118" t="s">
        <v>316</v>
      </c>
      <c r="B208" s="394"/>
    </row>
    <row r="209" spans="1:2" ht="16.5" thickBot="1" x14ac:dyDescent="0.3">
      <c r="A209" s="119" t="s">
        <v>317</v>
      </c>
      <c r="B209" s="395"/>
    </row>
    <row r="210" spans="1:2" ht="30.75" thickBot="1" x14ac:dyDescent="0.3">
      <c r="A210" s="117" t="s">
        <v>318</v>
      </c>
      <c r="B210" s="270"/>
    </row>
    <row r="211" spans="1:2" ht="29.25" thickBot="1" x14ac:dyDescent="0.3">
      <c r="A211" s="113" t="s">
        <v>319</v>
      </c>
      <c r="B211" s="270"/>
    </row>
    <row r="212" spans="1:2" ht="16.5" thickBot="1" x14ac:dyDescent="0.3">
      <c r="A212" s="117" t="s">
        <v>296</v>
      </c>
      <c r="B212" s="271"/>
    </row>
    <row r="213" spans="1:2" ht="16.5" thickBot="1" x14ac:dyDescent="0.3">
      <c r="A213" s="117" t="s">
        <v>320</v>
      </c>
      <c r="B213" s="270"/>
    </row>
    <row r="214" spans="1:2" ht="16.5" thickBot="1" x14ac:dyDescent="0.3">
      <c r="A214" s="117" t="s">
        <v>321</v>
      </c>
      <c r="B214" s="271"/>
    </row>
    <row r="215" spans="1:2" ht="30.75" thickBot="1" x14ac:dyDescent="0.3">
      <c r="A215" s="122" t="s">
        <v>322</v>
      </c>
      <c r="B215" s="272" t="s">
        <v>552</v>
      </c>
    </row>
    <row r="216" spans="1:2" ht="16.5" thickBot="1" x14ac:dyDescent="0.3">
      <c r="A216" s="113" t="s">
        <v>323</v>
      </c>
      <c r="B216" s="273"/>
    </row>
    <row r="217" spans="1:2" ht="16.5" thickBot="1" x14ac:dyDescent="0.3">
      <c r="A217" s="118" t="s">
        <v>324</v>
      </c>
      <c r="B217" s="274"/>
    </row>
    <row r="218" spans="1:2" ht="16.5" thickBot="1" x14ac:dyDescent="0.3">
      <c r="A218" s="118" t="s">
        <v>325</v>
      </c>
      <c r="B218" s="274"/>
    </row>
    <row r="219" spans="1:2" ht="16.5" thickBot="1" x14ac:dyDescent="0.3">
      <c r="A219" s="118" t="s">
        <v>326</v>
      </c>
      <c r="B219" s="274"/>
    </row>
    <row r="220" spans="1:2" ht="45.75" thickBot="1" x14ac:dyDescent="0.3">
      <c r="A220" s="123" t="s">
        <v>327</v>
      </c>
      <c r="B220" s="271" t="s">
        <v>553</v>
      </c>
    </row>
    <row r="221" spans="1:2" ht="28.5" customHeight="1" x14ac:dyDescent="0.25">
      <c r="A221" s="115" t="s">
        <v>328</v>
      </c>
      <c r="B221" s="393" t="s">
        <v>554</v>
      </c>
    </row>
    <row r="222" spans="1:2" x14ac:dyDescent="0.25">
      <c r="A222" s="118" t="s">
        <v>329</v>
      </c>
      <c r="B222" s="394"/>
    </row>
    <row r="223" spans="1:2" x14ac:dyDescent="0.25">
      <c r="A223" s="118" t="s">
        <v>330</v>
      </c>
      <c r="B223" s="394"/>
    </row>
    <row r="224" spans="1:2" x14ac:dyDescent="0.25">
      <c r="A224" s="118" t="s">
        <v>331</v>
      </c>
      <c r="B224" s="394"/>
    </row>
    <row r="225" spans="1:2" x14ac:dyDescent="0.25">
      <c r="A225" s="118" t="s">
        <v>332</v>
      </c>
      <c r="B225" s="394"/>
    </row>
    <row r="226" spans="1:2" ht="16.5" thickBot="1" x14ac:dyDescent="0.3">
      <c r="A226" s="124" t="s">
        <v>333</v>
      </c>
      <c r="B226" s="395"/>
    </row>
    <row r="229" spans="1:2" x14ac:dyDescent="0.25">
      <c r="A229" s="125"/>
      <c r="B229" s="126"/>
    </row>
    <row r="230" spans="1:2" x14ac:dyDescent="0.25">
      <c r="B230" s="127"/>
    </row>
    <row r="231" spans="1:2" x14ac:dyDescent="0.25">
      <c r="B231" s="128"/>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8"/>
  <sheetViews>
    <sheetView view="pageBreakPreview" topLeftCell="A4" zoomScale="55" zoomScaleSheetLayoutView="55" workbookViewId="0">
      <selection activeCell="A16" sqref="A16:S1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x14ac:dyDescent="0.25">
      <c r="A1" s="223" t="s">
        <v>438</v>
      </c>
      <c r="B1" s="1" t="e">
        <f>'1. паспорт местоположение'!B1</f>
        <v>#REF!</v>
      </c>
    </row>
    <row r="3" spans="1:28" s="12" customFormat="1" ht="18.75" customHeight="1" x14ac:dyDescent="0.2">
      <c r="A3" s="18"/>
      <c r="S3" s="38" t="s">
        <v>66</v>
      </c>
    </row>
    <row r="4" spans="1:28" s="12" customFormat="1" ht="18.75" customHeight="1" x14ac:dyDescent="0.3">
      <c r="A4" s="18"/>
      <c r="S4" s="15" t="s">
        <v>8</v>
      </c>
    </row>
    <row r="5" spans="1:28" s="12" customFormat="1" ht="18.75" x14ac:dyDescent="0.3">
      <c r="S5" s="15" t="s">
        <v>65</v>
      </c>
    </row>
    <row r="6" spans="1:28" s="12" customFormat="1" ht="18.75" customHeight="1" x14ac:dyDescent="0.2">
      <c r="A6" s="294" t="str">
        <f>CONCATENATE('1. паспорт местоположение'!A7:B7,'1. паспорт местоположение'!C7)</f>
        <v>Год раскрытия информации: 2016 год</v>
      </c>
      <c r="B6" s="294"/>
      <c r="C6" s="294"/>
      <c r="D6" s="294"/>
      <c r="E6" s="294"/>
      <c r="F6" s="294"/>
      <c r="G6" s="294"/>
      <c r="H6" s="294"/>
      <c r="I6" s="294"/>
      <c r="J6" s="294"/>
      <c r="K6" s="294"/>
      <c r="L6" s="294"/>
      <c r="M6" s="294"/>
      <c r="N6" s="294"/>
      <c r="O6" s="294"/>
      <c r="P6" s="294"/>
      <c r="Q6" s="294"/>
      <c r="R6" s="294"/>
      <c r="S6" s="294"/>
    </row>
    <row r="7" spans="1:28" s="12" customFormat="1" ht="15.75" x14ac:dyDescent="0.2">
      <c r="A7" s="17"/>
    </row>
    <row r="8" spans="1:28" s="12" customFormat="1" ht="18.75" x14ac:dyDescent="0.2">
      <c r="A8" s="287" t="s">
        <v>7</v>
      </c>
      <c r="B8" s="287"/>
      <c r="C8" s="287"/>
      <c r="D8" s="287"/>
      <c r="E8" s="287"/>
      <c r="F8" s="287"/>
      <c r="G8" s="287"/>
      <c r="H8" s="287"/>
      <c r="I8" s="287"/>
      <c r="J8" s="287"/>
      <c r="K8" s="287"/>
      <c r="L8" s="287"/>
      <c r="M8" s="287"/>
      <c r="N8" s="287"/>
      <c r="O8" s="287"/>
      <c r="P8" s="287"/>
      <c r="Q8" s="287"/>
      <c r="R8" s="287"/>
      <c r="S8" s="287"/>
      <c r="T8" s="13"/>
      <c r="U8" s="13"/>
      <c r="V8" s="13"/>
      <c r="W8" s="13"/>
      <c r="X8" s="13"/>
      <c r="Y8" s="13"/>
      <c r="Z8" s="13"/>
      <c r="AA8" s="13"/>
      <c r="AB8" s="13"/>
    </row>
    <row r="9" spans="1:28" s="12" customFormat="1" ht="18.75" x14ac:dyDescent="0.2">
      <c r="A9" s="287"/>
      <c r="B9" s="287"/>
      <c r="C9" s="287"/>
      <c r="D9" s="287"/>
      <c r="E9" s="287"/>
      <c r="F9" s="287"/>
      <c r="G9" s="287"/>
      <c r="H9" s="287"/>
      <c r="I9" s="287"/>
      <c r="J9" s="287"/>
      <c r="K9" s="287"/>
      <c r="L9" s="287"/>
      <c r="M9" s="287"/>
      <c r="N9" s="287"/>
      <c r="O9" s="287"/>
      <c r="P9" s="287"/>
      <c r="Q9" s="287"/>
      <c r="R9" s="287"/>
      <c r="S9" s="287"/>
      <c r="T9" s="13"/>
      <c r="U9" s="13"/>
      <c r="V9" s="13"/>
      <c r="W9" s="13"/>
      <c r="X9" s="13"/>
      <c r="Y9" s="13"/>
      <c r="Z9" s="13"/>
      <c r="AA9" s="13"/>
      <c r="AB9" s="13"/>
    </row>
    <row r="10" spans="1:28" s="12" customFormat="1" ht="18.75" x14ac:dyDescent="0.2">
      <c r="A10" s="292" t="str">
        <f>'1. паспорт местоположение'!A11:C11</f>
        <v>АО "Янтарьэнерго"</v>
      </c>
      <c r="B10" s="292"/>
      <c r="C10" s="292"/>
      <c r="D10" s="292"/>
      <c r="E10" s="292"/>
      <c r="F10" s="292"/>
      <c r="G10" s="292"/>
      <c r="H10" s="292"/>
      <c r="I10" s="292"/>
      <c r="J10" s="292"/>
      <c r="K10" s="292"/>
      <c r="L10" s="292"/>
      <c r="M10" s="292"/>
      <c r="N10" s="292"/>
      <c r="O10" s="292"/>
      <c r="P10" s="292"/>
      <c r="Q10" s="292"/>
      <c r="R10" s="292"/>
      <c r="S10" s="292"/>
      <c r="T10" s="13"/>
      <c r="U10" s="13"/>
      <c r="V10" s="13"/>
      <c r="W10" s="13"/>
      <c r="X10" s="13"/>
      <c r="Y10" s="13"/>
      <c r="Z10" s="13"/>
      <c r="AA10" s="13"/>
      <c r="AB10" s="13"/>
    </row>
    <row r="11" spans="1:28" s="12" customFormat="1" ht="18.75" x14ac:dyDescent="0.2">
      <c r="A11" s="282" t="s">
        <v>6</v>
      </c>
      <c r="B11" s="282"/>
      <c r="C11" s="282"/>
      <c r="D11" s="282"/>
      <c r="E11" s="282"/>
      <c r="F11" s="282"/>
      <c r="G11" s="282"/>
      <c r="H11" s="282"/>
      <c r="I11" s="282"/>
      <c r="J11" s="282"/>
      <c r="K11" s="282"/>
      <c r="L11" s="282"/>
      <c r="M11" s="282"/>
      <c r="N11" s="282"/>
      <c r="O11" s="282"/>
      <c r="P11" s="282"/>
      <c r="Q11" s="282"/>
      <c r="R11" s="282"/>
      <c r="S11" s="282"/>
      <c r="T11" s="13"/>
      <c r="U11" s="13"/>
      <c r="V11" s="13"/>
      <c r="W11" s="13"/>
      <c r="X11" s="13"/>
      <c r="Y11" s="13"/>
      <c r="Z11" s="13"/>
      <c r="AA11" s="13"/>
      <c r="AB11" s="13"/>
    </row>
    <row r="12" spans="1:28" s="12" customFormat="1" ht="18.75" x14ac:dyDescent="0.2">
      <c r="A12" s="287"/>
      <c r="B12" s="287"/>
      <c r="C12" s="287"/>
      <c r="D12" s="287"/>
      <c r="E12" s="287"/>
      <c r="F12" s="287"/>
      <c r="G12" s="287"/>
      <c r="H12" s="287"/>
      <c r="I12" s="287"/>
      <c r="J12" s="287"/>
      <c r="K12" s="287"/>
      <c r="L12" s="287"/>
      <c r="M12" s="287"/>
      <c r="N12" s="287"/>
      <c r="O12" s="287"/>
      <c r="P12" s="287"/>
      <c r="Q12" s="287"/>
      <c r="R12" s="287"/>
      <c r="S12" s="287"/>
      <c r="T12" s="13"/>
      <c r="U12" s="13"/>
      <c r="V12" s="13"/>
      <c r="W12" s="13"/>
      <c r="X12" s="13"/>
      <c r="Y12" s="13"/>
      <c r="Z12" s="13"/>
      <c r="AA12" s="13"/>
      <c r="AB12" s="13"/>
    </row>
    <row r="13" spans="1:28" s="12" customFormat="1" ht="18.75" x14ac:dyDescent="0.2">
      <c r="A13" s="292" t="str">
        <f>'1. паспорт местоположение'!A14:C14</f>
        <v>F_4492</v>
      </c>
      <c r="B13" s="292"/>
      <c r="C13" s="292"/>
      <c r="D13" s="292"/>
      <c r="E13" s="292"/>
      <c r="F13" s="292"/>
      <c r="G13" s="292"/>
      <c r="H13" s="292"/>
      <c r="I13" s="292"/>
      <c r="J13" s="292"/>
      <c r="K13" s="292"/>
      <c r="L13" s="292"/>
      <c r="M13" s="292"/>
      <c r="N13" s="292"/>
      <c r="O13" s="292"/>
      <c r="P13" s="292"/>
      <c r="Q13" s="292"/>
      <c r="R13" s="292"/>
      <c r="S13" s="292"/>
      <c r="T13" s="13"/>
      <c r="U13" s="13"/>
      <c r="V13" s="13"/>
      <c r="W13" s="13"/>
      <c r="X13" s="13"/>
      <c r="Y13" s="13"/>
      <c r="Z13" s="13"/>
      <c r="AA13" s="13"/>
      <c r="AB13" s="13"/>
    </row>
    <row r="14" spans="1:28" s="12" customFormat="1" ht="18.75" x14ac:dyDescent="0.2">
      <c r="A14" s="282" t="s">
        <v>5</v>
      </c>
      <c r="B14" s="282"/>
      <c r="C14" s="282"/>
      <c r="D14" s="282"/>
      <c r="E14" s="282"/>
      <c r="F14" s="282"/>
      <c r="G14" s="282"/>
      <c r="H14" s="282"/>
      <c r="I14" s="282"/>
      <c r="J14" s="282"/>
      <c r="K14" s="282"/>
      <c r="L14" s="282"/>
      <c r="M14" s="282"/>
      <c r="N14" s="282"/>
      <c r="O14" s="282"/>
      <c r="P14" s="282"/>
      <c r="Q14" s="282"/>
      <c r="R14" s="282"/>
      <c r="S14" s="282"/>
      <c r="T14" s="13"/>
      <c r="U14" s="13"/>
      <c r="V14" s="13"/>
      <c r="W14" s="13"/>
      <c r="X14" s="13"/>
      <c r="Y14" s="13"/>
      <c r="Z14" s="13"/>
      <c r="AA14" s="13"/>
      <c r="AB14" s="13"/>
    </row>
    <row r="15" spans="1:28" s="9" customFormat="1" ht="15.75" customHeight="1" x14ac:dyDescent="0.2">
      <c r="A15" s="293"/>
      <c r="B15" s="293"/>
      <c r="C15" s="293"/>
      <c r="D15" s="293"/>
      <c r="E15" s="293"/>
      <c r="F15" s="293"/>
      <c r="G15" s="293"/>
      <c r="H15" s="293"/>
      <c r="I15" s="293"/>
      <c r="J15" s="293"/>
      <c r="K15" s="293"/>
      <c r="L15" s="293"/>
      <c r="M15" s="293"/>
      <c r="N15" s="293"/>
      <c r="O15" s="293"/>
      <c r="P15" s="293"/>
      <c r="Q15" s="293"/>
      <c r="R15" s="293"/>
      <c r="S15" s="293"/>
      <c r="T15" s="10"/>
      <c r="U15" s="10"/>
      <c r="V15" s="10"/>
      <c r="W15" s="10"/>
      <c r="X15" s="10"/>
      <c r="Y15" s="10"/>
      <c r="Z15" s="10"/>
      <c r="AA15" s="10"/>
      <c r="AB15" s="10"/>
    </row>
    <row r="16" spans="1:28" s="3" customFormat="1" ht="15.75" x14ac:dyDescent="0.2">
      <c r="A16" s="289" t="str">
        <f>'1. паспорт местоположение'!A17:C17</f>
        <v>Реконструкция сетей 60 кВ в западном энергорайоне Калининградской области с переводом на напряжение 110 кВ</v>
      </c>
      <c r="B16" s="289"/>
      <c r="C16" s="289"/>
      <c r="D16" s="289"/>
      <c r="E16" s="289"/>
      <c r="F16" s="289"/>
      <c r="G16" s="289"/>
      <c r="H16" s="289"/>
      <c r="I16" s="289"/>
      <c r="J16" s="289"/>
      <c r="K16" s="289"/>
      <c r="L16" s="289"/>
      <c r="M16" s="289"/>
      <c r="N16" s="289"/>
      <c r="O16" s="289"/>
      <c r="P16" s="289"/>
      <c r="Q16" s="289"/>
      <c r="R16" s="289"/>
      <c r="S16" s="289"/>
      <c r="T16" s="8"/>
      <c r="U16" s="8"/>
      <c r="V16" s="8"/>
      <c r="W16" s="8"/>
      <c r="X16" s="8"/>
      <c r="Y16" s="8"/>
      <c r="Z16" s="8"/>
      <c r="AA16" s="8"/>
      <c r="AB16" s="8"/>
    </row>
    <row r="17" spans="1:28" s="3" customFormat="1" ht="15" customHeight="1" x14ac:dyDescent="0.2">
      <c r="A17" s="282" t="s">
        <v>4</v>
      </c>
      <c r="B17" s="282"/>
      <c r="C17" s="282"/>
      <c r="D17" s="282"/>
      <c r="E17" s="282"/>
      <c r="F17" s="282"/>
      <c r="G17" s="282"/>
      <c r="H17" s="282"/>
      <c r="I17" s="282"/>
      <c r="J17" s="282"/>
      <c r="K17" s="282"/>
      <c r="L17" s="282"/>
      <c r="M17" s="282"/>
      <c r="N17" s="282"/>
      <c r="O17" s="282"/>
      <c r="P17" s="282"/>
      <c r="Q17" s="282"/>
      <c r="R17" s="282"/>
      <c r="S17" s="282"/>
      <c r="T17" s="6"/>
      <c r="U17" s="6"/>
      <c r="V17" s="6"/>
      <c r="W17" s="6"/>
      <c r="X17" s="6"/>
      <c r="Y17" s="6"/>
      <c r="Z17" s="6"/>
      <c r="AA17" s="6"/>
      <c r="AB17" s="6"/>
    </row>
    <row r="18" spans="1:28" s="3" customFormat="1" ht="15" customHeight="1" x14ac:dyDescent="0.2">
      <c r="A18" s="290"/>
      <c r="B18" s="290"/>
      <c r="C18" s="290"/>
      <c r="D18" s="290"/>
      <c r="E18" s="290"/>
      <c r="F18" s="290"/>
      <c r="G18" s="290"/>
      <c r="H18" s="290"/>
      <c r="I18" s="290"/>
      <c r="J18" s="290"/>
      <c r="K18" s="290"/>
      <c r="L18" s="290"/>
      <c r="M18" s="290"/>
      <c r="N18" s="290"/>
      <c r="O18" s="290"/>
      <c r="P18" s="290"/>
      <c r="Q18" s="290"/>
      <c r="R18" s="290"/>
      <c r="S18" s="290"/>
      <c r="T18" s="4"/>
      <c r="U18" s="4"/>
      <c r="V18" s="4"/>
      <c r="W18" s="4"/>
      <c r="X18" s="4"/>
      <c r="Y18" s="4"/>
    </row>
    <row r="19" spans="1:28" s="3" customFormat="1" ht="45.75" customHeight="1" x14ac:dyDescent="0.2">
      <c r="A19" s="283" t="s">
        <v>364</v>
      </c>
      <c r="B19" s="283"/>
      <c r="C19" s="283"/>
      <c r="D19" s="283"/>
      <c r="E19" s="283"/>
      <c r="F19" s="283"/>
      <c r="G19" s="283"/>
      <c r="H19" s="283"/>
      <c r="I19" s="283"/>
      <c r="J19" s="283"/>
      <c r="K19" s="283"/>
      <c r="L19" s="283"/>
      <c r="M19" s="283"/>
      <c r="N19" s="283"/>
      <c r="O19" s="283"/>
      <c r="P19" s="283"/>
      <c r="Q19" s="283"/>
      <c r="R19" s="283"/>
      <c r="S19" s="283"/>
      <c r="T19" s="7"/>
      <c r="U19" s="7"/>
      <c r="V19" s="7"/>
      <c r="W19" s="7"/>
      <c r="X19" s="7"/>
      <c r="Y19" s="7"/>
      <c r="Z19" s="7"/>
      <c r="AA19" s="7"/>
      <c r="AB19" s="7"/>
    </row>
    <row r="20" spans="1:28" s="3" customFormat="1" ht="15" customHeight="1" x14ac:dyDescent="0.2">
      <c r="A20" s="291"/>
      <c r="B20" s="291"/>
      <c r="C20" s="291"/>
      <c r="D20" s="291"/>
      <c r="E20" s="291"/>
      <c r="F20" s="291"/>
      <c r="G20" s="291"/>
      <c r="H20" s="291"/>
      <c r="I20" s="291"/>
      <c r="J20" s="291"/>
      <c r="K20" s="291"/>
      <c r="L20" s="291"/>
      <c r="M20" s="291"/>
      <c r="N20" s="291"/>
      <c r="O20" s="291"/>
      <c r="P20" s="291"/>
      <c r="Q20" s="291"/>
      <c r="R20" s="291"/>
      <c r="S20" s="291"/>
      <c r="T20" s="4"/>
      <c r="U20" s="4"/>
      <c r="V20" s="4"/>
      <c r="W20" s="4"/>
      <c r="X20" s="4"/>
      <c r="Y20" s="4"/>
    </row>
    <row r="21" spans="1:28" s="3" customFormat="1" ht="54" customHeight="1" x14ac:dyDescent="0.2">
      <c r="A21" s="295" t="s">
        <v>3</v>
      </c>
      <c r="B21" s="295" t="s">
        <v>94</v>
      </c>
      <c r="C21" s="296" t="s">
        <v>287</v>
      </c>
      <c r="D21" s="295" t="s">
        <v>286</v>
      </c>
      <c r="E21" s="295" t="s">
        <v>93</v>
      </c>
      <c r="F21" s="295" t="s">
        <v>92</v>
      </c>
      <c r="G21" s="295" t="s">
        <v>282</v>
      </c>
      <c r="H21" s="295" t="s">
        <v>91</v>
      </c>
      <c r="I21" s="295" t="s">
        <v>90</v>
      </c>
      <c r="J21" s="295" t="s">
        <v>89</v>
      </c>
      <c r="K21" s="295" t="s">
        <v>88</v>
      </c>
      <c r="L21" s="295" t="s">
        <v>87</v>
      </c>
      <c r="M21" s="295" t="s">
        <v>86</v>
      </c>
      <c r="N21" s="295" t="s">
        <v>85</v>
      </c>
      <c r="O21" s="295" t="s">
        <v>84</v>
      </c>
      <c r="P21" s="295" t="s">
        <v>83</v>
      </c>
      <c r="Q21" s="295" t="s">
        <v>285</v>
      </c>
      <c r="R21" s="295"/>
      <c r="S21" s="298" t="s">
        <v>358</v>
      </c>
      <c r="T21" s="4"/>
      <c r="U21" s="4"/>
      <c r="V21" s="4"/>
      <c r="W21" s="4"/>
      <c r="X21" s="4"/>
      <c r="Y21" s="4"/>
    </row>
    <row r="22" spans="1:28" s="3" customFormat="1" ht="180.75" customHeight="1" x14ac:dyDescent="0.2">
      <c r="A22" s="295"/>
      <c r="B22" s="295"/>
      <c r="C22" s="297"/>
      <c r="D22" s="295"/>
      <c r="E22" s="295"/>
      <c r="F22" s="295"/>
      <c r="G22" s="295"/>
      <c r="H22" s="295"/>
      <c r="I22" s="295"/>
      <c r="J22" s="295"/>
      <c r="K22" s="295"/>
      <c r="L22" s="295"/>
      <c r="M22" s="295"/>
      <c r="N22" s="295"/>
      <c r="O22" s="295"/>
      <c r="P22" s="295"/>
      <c r="Q22" s="41" t="s">
        <v>283</v>
      </c>
      <c r="R22" s="42" t="s">
        <v>284</v>
      </c>
      <c r="S22" s="298"/>
      <c r="T22" s="28"/>
      <c r="U22" s="28"/>
      <c r="V22" s="28"/>
      <c r="W22" s="28"/>
      <c r="X22" s="28"/>
      <c r="Y22" s="28"/>
      <c r="Z22" s="27"/>
      <c r="AA22" s="27"/>
      <c r="AB22" s="27"/>
    </row>
    <row r="23" spans="1:28" s="3" customFormat="1" ht="18.75" x14ac:dyDescent="0.2">
      <c r="A23" s="41">
        <v>1</v>
      </c>
      <c r="B23" s="45">
        <v>2</v>
      </c>
      <c r="C23" s="41">
        <v>3</v>
      </c>
      <c r="D23" s="45">
        <v>4</v>
      </c>
      <c r="E23" s="41">
        <v>5</v>
      </c>
      <c r="F23" s="45">
        <v>6</v>
      </c>
      <c r="G23" s="133">
        <v>7</v>
      </c>
      <c r="H23" s="134">
        <v>8</v>
      </c>
      <c r="I23" s="133">
        <v>9</v>
      </c>
      <c r="J23" s="134">
        <v>10</v>
      </c>
      <c r="K23" s="133">
        <v>11</v>
      </c>
      <c r="L23" s="134">
        <v>12</v>
      </c>
      <c r="M23" s="133">
        <v>13</v>
      </c>
      <c r="N23" s="134">
        <v>14</v>
      </c>
      <c r="O23" s="133">
        <v>15</v>
      </c>
      <c r="P23" s="134">
        <v>16</v>
      </c>
      <c r="Q23" s="133">
        <v>17</v>
      </c>
      <c r="R23" s="134">
        <v>18</v>
      </c>
      <c r="S23" s="133">
        <v>19</v>
      </c>
      <c r="T23" s="28"/>
      <c r="U23" s="28"/>
      <c r="V23" s="28"/>
      <c r="W23" s="28"/>
      <c r="X23" s="28"/>
      <c r="Y23" s="28"/>
      <c r="Z23" s="27"/>
      <c r="AA23" s="27"/>
      <c r="AB23" s="27"/>
    </row>
    <row r="24" spans="1:28" s="3" customFormat="1" ht="32.25" customHeight="1" x14ac:dyDescent="0.2">
      <c r="A24" s="41" t="s">
        <v>281</v>
      </c>
      <c r="B24" s="235" t="s">
        <v>281</v>
      </c>
      <c r="C24" s="235" t="s">
        <v>281</v>
      </c>
      <c r="D24" s="235" t="s">
        <v>281</v>
      </c>
      <c r="E24" s="235" t="s">
        <v>281</v>
      </c>
      <c r="F24" s="235" t="s">
        <v>281</v>
      </c>
      <c r="G24" s="235" t="s">
        <v>281</v>
      </c>
      <c r="H24" s="235" t="s">
        <v>281</v>
      </c>
      <c r="I24" s="235" t="s">
        <v>281</v>
      </c>
      <c r="J24" s="235" t="s">
        <v>281</v>
      </c>
      <c r="K24" s="235" t="s">
        <v>281</v>
      </c>
      <c r="L24" s="235" t="s">
        <v>281</v>
      </c>
      <c r="M24" s="235" t="s">
        <v>281</v>
      </c>
      <c r="N24" s="235" t="s">
        <v>281</v>
      </c>
      <c r="O24" s="235" t="s">
        <v>281</v>
      </c>
      <c r="P24" s="235" t="s">
        <v>281</v>
      </c>
      <c r="Q24" s="235" t="s">
        <v>281</v>
      </c>
      <c r="R24" s="235" t="s">
        <v>281</v>
      </c>
      <c r="S24" s="235" t="s">
        <v>281</v>
      </c>
      <c r="T24" s="28"/>
      <c r="U24" s="28"/>
      <c r="V24" s="28"/>
      <c r="W24" s="28"/>
      <c r="X24" s="28"/>
      <c r="Y24" s="28"/>
      <c r="Z24" s="27"/>
      <c r="AA24" s="27"/>
      <c r="AB24" s="27"/>
    </row>
    <row r="25" spans="1:28" s="3" customFormat="1" ht="18.75" x14ac:dyDescent="0.2">
      <c r="A25" s="41"/>
      <c r="B25" s="45"/>
      <c r="C25" s="45"/>
      <c r="D25" s="45"/>
      <c r="E25" s="45"/>
      <c r="F25" s="45"/>
      <c r="G25" s="45"/>
      <c r="H25" s="30"/>
      <c r="I25" s="30"/>
      <c r="J25" s="30"/>
      <c r="K25" s="30"/>
      <c r="L25" s="30"/>
      <c r="M25" s="30"/>
      <c r="N25" s="30"/>
      <c r="O25" s="30"/>
      <c r="P25" s="30"/>
      <c r="Q25" s="30"/>
      <c r="R25" s="5"/>
      <c r="S25" s="132"/>
      <c r="T25" s="28"/>
      <c r="U25" s="28"/>
      <c r="V25" s="28"/>
      <c r="W25" s="28"/>
      <c r="X25" s="27"/>
      <c r="Y25" s="27"/>
      <c r="Z25" s="27"/>
      <c r="AA25" s="27"/>
      <c r="AB25" s="27"/>
    </row>
    <row r="26" spans="1:28" s="3" customFormat="1" ht="18.75" x14ac:dyDescent="0.2">
      <c r="A26" s="41"/>
      <c r="B26" s="45"/>
      <c r="C26" s="45"/>
      <c r="D26" s="45"/>
      <c r="E26" s="45"/>
      <c r="F26" s="45"/>
      <c r="G26" s="45"/>
      <c r="H26" s="30"/>
      <c r="I26" s="30"/>
      <c r="J26" s="30"/>
      <c r="K26" s="30"/>
      <c r="L26" s="30"/>
      <c r="M26" s="30"/>
      <c r="N26" s="30"/>
      <c r="O26" s="30"/>
      <c r="P26" s="30"/>
      <c r="Q26" s="30"/>
      <c r="R26" s="5"/>
      <c r="S26" s="132"/>
      <c r="T26" s="28"/>
      <c r="U26" s="28"/>
      <c r="V26" s="28"/>
      <c r="W26" s="28"/>
      <c r="X26" s="27"/>
      <c r="Y26" s="27"/>
      <c r="Z26" s="27"/>
      <c r="AA26" s="27"/>
      <c r="AB26" s="27"/>
    </row>
    <row r="27" spans="1:28" s="3" customFormat="1" ht="18.75" x14ac:dyDescent="0.2">
      <c r="A27" s="44"/>
      <c r="B27" s="45"/>
      <c r="C27" s="45"/>
      <c r="D27" s="45"/>
      <c r="E27" s="45"/>
      <c r="F27" s="45"/>
      <c r="G27" s="45"/>
      <c r="H27" s="30"/>
      <c r="I27" s="30"/>
      <c r="J27" s="30"/>
      <c r="K27" s="30"/>
      <c r="L27" s="30"/>
      <c r="M27" s="30"/>
      <c r="N27" s="30"/>
      <c r="O27" s="30"/>
      <c r="P27" s="30"/>
      <c r="Q27" s="30"/>
      <c r="R27" s="5"/>
      <c r="S27" s="132"/>
      <c r="T27" s="28"/>
      <c r="U27" s="28"/>
      <c r="V27" s="28"/>
      <c r="W27" s="28"/>
      <c r="X27" s="27"/>
      <c r="Y27" s="27"/>
      <c r="Z27" s="27"/>
      <c r="AA27" s="27"/>
      <c r="AB27" s="27"/>
    </row>
    <row r="28" spans="1:28" s="3" customFormat="1" ht="18.75" x14ac:dyDescent="0.2">
      <c r="A28" s="44"/>
      <c r="B28" s="45"/>
      <c r="C28" s="45"/>
      <c r="D28" s="45"/>
      <c r="E28" s="45"/>
      <c r="F28" s="45"/>
      <c r="G28" s="45"/>
      <c r="H28" s="30"/>
      <c r="I28" s="30"/>
      <c r="J28" s="30"/>
      <c r="K28" s="30"/>
      <c r="L28" s="30"/>
      <c r="M28" s="30"/>
      <c r="N28" s="30"/>
      <c r="O28" s="30"/>
      <c r="P28" s="30"/>
      <c r="Q28" s="30"/>
      <c r="R28" s="5"/>
      <c r="S28" s="132"/>
      <c r="T28" s="28"/>
      <c r="U28" s="28"/>
      <c r="V28" s="28"/>
      <c r="W28" s="28"/>
      <c r="X28" s="27"/>
      <c r="Y28" s="27"/>
      <c r="Z28" s="27"/>
      <c r="AA28" s="27"/>
      <c r="AB28" s="27"/>
    </row>
    <row r="29" spans="1:28" s="3" customFormat="1" ht="18.75" x14ac:dyDescent="0.2">
      <c r="A29" s="44"/>
      <c r="B29" s="45"/>
      <c r="C29" s="45"/>
      <c r="D29" s="45"/>
      <c r="E29" s="45"/>
      <c r="F29" s="45"/>
      <c r="G29" s="45"/>
      <c r="H29" s="30"/>
      <c r="I29" s="30"/>
      <c r="J29" s="30"/>
      <c r="K29" s="30"/>
      <c r="L29" s="30"/>
      <c r="M29" s="30"/>
      <c r="N29" s="30"/>
      <c r="O29" s="30"/>
      <c r="P29" s="30"/>
      <c r="Q29" s="30"/>
      <c r="R29" s="5"/>
      <c r="S29" s="132"/>
      <c r="T29" s="28"/>
      <c r="U29" s="28"/>
      <c r="V29" s="28"/>
      <c r="W29" s="28"/>
      <c r="X29" s="27"/>
      <c r="Y29" s="27"/>
      <c r="Z29" s="27"/>
      <c r="AA29" s="27"/>
      <c r="AB29" s="27"/>
    </row>
    <row r="30" spans="1:28" s="3" customFormat="1" ht="18.75" x14ac:dyDescent="0.2">
      <c r="A30" s="30" t="s">
        <v>0</v>
      </c>
      <c r="B30" s="30"/>
      <c r="C30" s="30"/>
      <c r="D30" s="30"/>
      <c r="E30" s="30"/>
      <c r="F30" s="30"/>
      <c r="G30" s="30"/>
      <c r="H30" s="30" t="s">
        <v>0</v>
      </c>
      <c r="I30" s="30"/>
      <c r="J30" s="30"/>
      <c r="K30" s="30"/>
      <c r="L30" s="30"/>
      <c r="M30" s="30" t="s">
        <v>0</v>
      </c>
      <c r="N30" s="30" t="s">
        <v>0</v>
      </c>
      <c r="O30" s="30" t="s">
        <v>0</v>
      </c>
      <c r="P30" s="30" t="s">
        <v>0</v>
      </c>
      <c r="Q30" s="30" t="s">
        <v>0</v>
      </c>
      <c r="R30" s="5"/>
      <c r="S30" s="132"/>
      <c r="T30" s="28"/>
      <c r="U30" s="28"/>
      <c r="V30" s="28"/>
      <c r="W30" s="28"/>
      <c r="X30" s="27"/>
      <c r="Y30" s="27"/>
      <c r="Z30" s="27"/>
      <c r="AA30" s="27"/>
      <c r="AB30" s="27"/>
    </row>
    <row r="31" spans="1:28" ht="20.25" customHeight="1" x14ac:dyDescent="0.25">
      <c r="A31" s="106"/>
      <c r="B31" s="45"/>
      <c r="C31" s="45"/>
      <c r="D31" s="45"/>
      <c r="E31" s="106"/>
      <c r="F31" s="106"/>
      <c r="G31" s="106"/>
      <c r="H31" s="106"/>
      <c r="I31" s="106"/>
      <c r="J31" s="106"/>
      <c r="K31" s="106"/>
      <c r="L31" s="106"/>
      <c r="M31" s="106"/>
      <c r="N31" s="106"/>
      <c r="O31" s="106"/>
      <c r="P31" s="106"/>
      <c r="Q31" s="107"/>
      <c r="R31" s="2"/>
      <c r="S31" s="2"/>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sheetData>
  <mergeCells count="32">
    <mergeCell ref="L21:L22"/>
    <mergeCell ref="Q21:R21"/>
    <mergeCell ref="P21:P22"/>
    <mergeCell ref="O21:O22"/>
    <mergeCell ref="N21:N22"/>
    <mergeCell ref="M21:M22"/>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A11:S11"/>
    <mergeCell ref="A12:S12"/>
    <mergeCell ref="A13:S13"/>
    <mergeCell ref="A14:S14"/>
    <mergeCell ref="A15:S15"/>
    <mergeCell ref="A16:S16"/>
    <mergeCell ref="A17:S17"/>
    <mergeCell ref="A18:S18"/>
    <mergeCell ref="A19:S19"/>
    <mergeCell ref="A20:S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2"/>
  <sheetViews>
    <sheetView view="pageBreakPreview" topLeftCell="E27" zoomScale="55" zoomScaleNormal="60" zoomScaleSheetLayoutView="55" workbookViewId="0">
      <selection activeCell="G27" sqref="G27"/>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x14ac:dyDescent="0.25">
      <c r="A1" s="223" t="s">
        <v>438</v>
      </c>
      <c r="B1" s="1" t="e">
        <f>'2. паспорт  ТП'!B1</f>
        <v>#REF!</v>
      </c>
    </row>
    <row r="3" spans="1:20" ht="15" customHeight="1" x14ac:dyDescent="0.25">
      <c r="T3" s="38" t="s">
        <v>66</v>
      </c>
    </row>
    <row r="4" spans="1:20" s="12" customFormat="1" ht="18.75" customHeight="1" x14ac:dyDescent="0.3">
      <c r="A4" s="18"/>
      <c r="H4" s="16"/>
      <c r="T4" s="15" t="s">
        <v>8</v>
      </c>
    </row>
    <row r="5" spans="1:20" s="12" customFormat="1" ht="18.75" customHeight="1" x14ac:dyDescent="0.3">
      <c r="A5" s="18"/>
      <c r="H5" s="16"/>
      <c r="T5" s="15" t="s">
        <v>65</v>
      </c>
    </row>
    <row r="6" spans="1:20" s="12" customFormat="1" ht="18.75" customHeight="1" x14ac:dyDescent="0.3">
      <c r="A6" s="18"/>
      <c r="H6" s="16"/>
      <c r="T6" s="15"/>
    </row>
    <row r="7" spans="1:20" s="12" customFormat="1" x14ac:dyDescent="0.2">
      <c r="A7" s="294" t="str">
        <f>'2. паспорт  ТП'!A6</f>
        <v>Год раскрытия информации: 2016 год</v>
      </c>
      <c r="B7" s="294"/>
      <c r="C7" s="294"/>
      <c r="D7" s="294"/>
      <c r="E7" s="294"/>
      <c r="F7" s="294"/>
      <c r="G7" s="294"/>
      <c r="H7" s="294"/>
      <c r="I7" s="294"/>
      <c r="J7" s="294"/>
      <c r="K7" s="294"/>
      <c r="L7" s="294"/>
      <c r="M7" s="294"/>
      <c r="N7" s="294"/>
      <c r="O7" s="294"/>
      <c r="P7" s="294"/>
      <c r="Q7" s="294"/>
      <c r="R7" s="294"/>
      <c r="S7" s="294"/>
      <c r="T7" s="294"/>
    </row>
    <row r="8" spans="1:20" s="12" customFormat="1" x14ac:dyDescent="0.2">
      <c r="A8" s="17"/>
      <c r="H8" s="16"/>
    </row>
    <row r="9" spans="1:20" s="12" customFormat="1" ht="18.75" x14ac:dyDescent="0.2">
      <c r="A9" s="287" t="s">
        <v>7</v>
      </c>
      <c r="B9" s="287"/>
      <c r="C9" s="287"/>
      <c r="D9" s="287"/>
      <c r="E9" s="287"/>
      <c r="F9" s="287"/>
      <c r="G9" s="287"/>
      <c r="H9" s="287"/>
      <c r="I9" s="287"/>
      <c r="J9" s="287"/>
      <c r="K9" s="287"/>
      <c r="L9" s="287"/>
      <c r="M9" s="287"/>
      <c r="N9" s="287"/>
      <c r="O9" s="287"/>
      <c r="P9" s="287"/>
      <c r="Q9" s="287"/>
      <c r="R9" s="287"/>
      <c r="S9" s="287"/>
      <c r="T9" s="287"/>
    </row>
    <row r="10" spans="1:20" s="12" customFormat="1" ht="18.75" x14ac:dyDescent="0.2">
      <c r="A10" s="287"/>
      <c r="B10" s="287"/>
      <c r="C10" s="287"/>
      <c r="D10" s="287"/>
      <c r="E10" s="287"/>
      <c r="F10" s="287"/>
      <c r="G10" s="287"/>
      <c r="H10" s="287"/>
      <c r="I10" s="287"/>
      <c r="J10" s="287"/>
      <c r="K10" s="287"/>
      <c r="L10" s="287"/>
      <c r="M10" s="287"/>
      <c r="N10" s="287"/>
      <c r="O10" s="287"/>
      <c r="P10" s="287"/>
      <c r="Q10" s="287"/>
      <c r="R10" s="287"/>
      <c r="S10" s="287"/>
      <c r="T10" s="287"/>
    </row>
    <row r="11" spans="1:20" s="12" customFormat="1" ht="18.75" customHeight="1" x14ac:dyDescent="0.2">
      <c r="A11" s="292" t="str">
        <f>'2. паспорт  ТП'!A10</f>
        <v>АО "Янтарьэнерго"</v>
      </c>
      <c r="B11" s="292"/>
      <c r="C11" s="292"/>
      <c r="D11" s="292"/>
      <c r="E11" s="292"/>
      <c r="F11" s="292"/>
      <c r="G11" s="292"/>
      <c r="H11" s="292"/>
      <c r="I11" s="292"/>
      <c r="J11" s="292"/>
      <c r="K11" s="292"/>
      <c r="L11" s="292"/>
      <c r="M11" s="292"/>
      <c r="N11" s="292"/>
      <c r="O11" s="292"/>
      <c r="P11" s="292"/>
      <c r="Q11" s="292"/>
      <c r="R11" s="292"/>
      <c r="S11" s="292"/>
      <c r="T11" s="292"/>
    </row>
    <row r="12" spans="1:20" s="12" customFormat="1" ht="18.75" customHeight="1" x14ac:dyDescent="0.2">
      <c r="A12" s="282" t="s">
        <v>6</v>
      </c>
      <c r="B12" s="282"/>
      <c r="C12" s="282"/>
      <c r="D12" s="282"/>
      <c r="E12" s="282"/>
      <c r="F12" s="282"/>
      <c r="G12" s="282"/>
      <c r="H12" s="282"/>
      <c r="I12" s="282"/>
      <c r="J12" s="282"/>
      <c r="K12" s="282"/>
      <c r="L12" s="282"/>
      <c r="M12" s="282"/>
      <c r="N12" s="282"/>
      <c r="O12" s="282"/>
      <c r="P12" s="282"/>
      <c r="Q12" s="282"/>
      <c r="R12" s="282"/>
      <c r="S12" s="282"/>
      <c r="T12" s="282"/>
    </row>
    <row r="13" spans="1:20" s="12" customFormat="1" ht="18.75" x14ac:dyDescent="0.2">
      <c r="A13" s="287"/>
      <c r="B13" s="287"/>
      <c r="C13" s="287"/>
      <c r="D13" s="287"/>
      <c r="E13" s="287"/>
      <c r="F13" s="287"/>
      <c r="G13" s="287"/>
      <c r="H13" s="287"/>
      <c r="I13" s="287"/>
      <c r="J13" s="287"/>
      <c r="K13" s="287"/>
      <c r="L13" s="287"/>
      <c r="M13" s="287"/>
      <c r="N13" s="287"/>
      <c r="O13" s="287"/>
      <c r="P13" s="287"/>
      <c r="Q13" s="287"/>
      <c r="R13" s="287"/>
      <c r="S13" s="287"/>
      <c r="T13" s="287"/>
    </row>
    <row r="14" spans="1:20" s="12" customFormat="1" ht="18.75" customHeight="1" x14ac:dyDescent="0.2">
      <c r="A14" s="292" t="str">
        <f>'2. паспорт  ТП'!A13</f>
        <v>F_4492</v>
      </c>
      <c r="B14" s="292"/>
      <c r="C14" s="292"/>
      <c r="D14" s="292"/>
      <c r="E14" s="292"/>
      <c r="F14" s="292"/>
      <c r="G14" s="292"/>
      <c r="H14" s="292"/>
      <c r="I14" s="292"/>
      <c r="J14" s="292"/>
      <c r="K14" s="292"/>
      <c r="L14" s="292"/>
      <c r="M14" s="292"/>
      <c r="N14" s="292"/>
      <c r="O14" s="292"/>
      <c r="P14" s="292"/>
      <c r="Q14" s="292"/>
      <c r="R14" s="292"/>
      <c r="S14" s="292"/>
      <c r="T14" s="292"/>
    </row>
    <row r="15" spans="1:20" s="12" customFormat="1" ht="18.75" customHeight="1" x14ac:dyDescent="0.2">
      <c r="A15" s="282" t="s">
        <v>5</v>
      </c>
      <c r="B15" s="282"/>
      <c r="C15" s="282"/>
      <c r="D15" s="282"/>
      <c r="E15" s="282"/>
      <c r="F15" s="282"/>
      <c r="G15" s="282"/>
      <c r="H15" s="282"/>
      <c r="I15" s="282"/>
      <c r="J15" s="282"/>
      <c r="K15" s="282"/>
      <c r="L15" s="282"/>
      <c r="M15" s="282"/>
      <c r="N15" s="282"/>
      <c r="O15" s="282"/>
      <c r="P15" s="282"/>
      <c r="Q15" s="282"/>
      <c r="R15" s="282"/>
      <c r="S15" s="282"/>
      <c r="T15" s="282"/>
    </row>
    <row r="16" spans="1:20" s="9" customFormat="1" ht="15.75" customHeight="1" x14ac:dyDescent="0.2">
      <c r="A16" s="293"/>
      <c r="B16" s="293"/>
      <c r="C16" s="293"/>
      <c r="D16" s="293"/>
      <c r="E16" s="293"/>
      <c r="F16" s="293"/>
      <c r="G16" s="293"/>
      <c r="H16" s="293"/>
      <c r="I16" s="293"/>
      <c r="J16" s="293"/>
      <c r="K16" s="293"/>
      <c r="L16" s="293"/>
      <c r="M16" s="293"/>
      <c r="N16" s="293"/>
      <c r="O16" s="293"/>
      <c r="P16" s="293"/>
      <c r="Q16" s="293"/>
      <c r="R16" s="293"/>
      <c r="S16" s="293"/>
      <c r="T16" s="293"/>
    </row>
    <row r="17" spans="1:20" s="3" customFormat="1" ht="34.5" customHeight="1" x14ac:dyDescent="0.2">
      <c r="A17" s="289" t="str">
        <f>'2. паспорт  ТП'!A16</f>
        <v>Реконструкция сетей 60 кВ в западном энергорайоне Калининградской области с переводом на напряжение 110 кВ</v>
      </c>
      <c r="B17" s="289"/>
      <c r="C17" s="289"/>
      <c r="D17" s="289"/>
      <c r="E17" s="289"/>
      <c r="F17" s="289"/>
      <c r="G17" s="289"/>
      <c r="H17" s="289"/>
      <c r="I17" s="289"/>
      <c r="J17" s="289"/>
      <c r="K17" s="289"/>
      <c r="L17" s="289"/>
      <c r="M17" s="289"/>
      <c r="N17" s="289"/>
      <c r="O17" s="289"/>
      <c r="P17" s="289"/>
      <c r="Q17" s="289"/>
      <c r="R17" s="289"/>
      <c r="S17" s="289"/>
      <c r="T17" s="289"/>
    </row>
    <row r="18" spans="1:20" s="3" customFormat="1" ht="15" customHeight="1" x14ac:dyDescent="0.2">
      <c r="A18" s="282" t="s">
        <v>4</v>
      </c>
      <c r="B18" s="282"/>
      <c r="C18" s="282"/>
      <c r="D18" s="282"/>
      <c r="E18" s="282"/>
      <c r="F18" s="282"/>
      <c r="G18" s="282"/>
      <c r="H18" s="282"/>
      <c r="I18" s="282"/>
      <c r="J18" s="282"/>
      <c r="K18" s="282"/>
      <c r="L18" s="282"/>
      <c r="M18" s="282"/>
      <c r="N18" s="282"/>
      <c r="O18" s="282"/>
      <c r="P18" s="282"/>
      <c r="Q18" s="282"/>
      <c r="R18" s="282"/>
      <c r="S18" s="282"/>
      <c r="T18" s="282"/>
    </row>
    <row r="19" spans="1:20" s="3" customFormat="1" ht="15" customHeight="1" x14ac:dyDescent="0.2">
      <c r="A19" s="290"/>
      <c r="B19" s="290"/>
      <c r="C19" s="290"/>
      <c r="D19" s="290"/>
      <c r="E19" s="290"/>
      <c r="F19" s="290"/>
      <c r="G19" s="290"/>
      <c r="H19" s="290"/>
      <c r="I19" s="290"/>
      <c r="J19" s="290"/>
      <c r="K19" s="290"/>
      <c r="L19" s="290"/>
      <c r="M19" s="290"/>
      <c r="N19" s="290"/>
      <c r="O19" s="290"/>
      <c r="P19" s="290"/>
      <c r="Q19" s="290"/>
      <c r="R19" s="290"/>
      <c r="S19" s="290"/>
      <c r="T19" s="290"/>
    </row>
    <row r="20" spans="1:20" s="3" customFormat="1" ht="15" customHeight="1" x14ac:dyDescent="0.2">
      <c r="A20" s="284" t="s">
        <v>369</v>
      </c>
      <c r="B20" s="284"/>
      <c r="C20" s="284"/>
      <c r="D20" s="284"/>
      <c r="E20" s="284"/>
      <c r="F20" s="284"/>
      <c r="G20" s="284"/>
      <c r="H20" s="284"/>
      <c r="I20" s="284"/>
      <c r="J20" s="284"/>
      <c r="K20" s="284"/>
      <c r="L20" s="284"/>
      <c r="M20" s="284"/>
      <c r="N20" s="284"/>
      <c r="O20" s="284"/>
      <c r="P20" s="284"/>
      <c r="Q20" s="284"/>
      <c r="R20" s="284"/>
      <c r="S20" s="284"/>
      <c r="T20" s="284"/>
    </row>
    <row r="21" spans="1:20" s="55" customFormat="1" ht="21" customHeight="1" x14ac:dyDescent="0.25">
      <c r="A21" s="308"/>
      <c r="B21" s="308"/>
      <c r="C21" s="308"/>
      <c r="D21" s="308"/>
      <c r="E21" s="308"/>
      <c r="F21" s="308"/>
      <c r="G21" s="308"/>
      <c r="H21" s="308"/>
      <c r="I21" s="308"/>
      <c r="J21" s="308"/>
      <c r="K21" s="308"/>
      <c r="L21" s="308"/>
      <c r="M21" s="308"/>
      <c r="N21" s="308"/>
      <c r="O21" s="308"/>
      <c r="P21" s="308"/>
      <c r="Q21" s="308"/>
      <c r="R21" s="308"/>
      <c r="S21" s="308"/>
      <c r="T21" s="308"/>
    </row>
    <row r="22" spans="1:20" ht="46.5" customHeight="1" x14ac:dyDescent="0.25">
      <c r="A22" s="309" t="s">
        <v>3</v>
      </c>
      <c r="B22" s="313" t="s">
        <v>197</v>
      </c>
      <c r="C22" s="314"/>
      <c r="D22" s="317" t="s">
        <v>116</v>
      </c>
      <c r="E22" s="313" t="s">
        <v>398</v>
      </c>
      <c r="F22" s="314"/>
      <c r="G22" s="313" t="s">
        <v>217</v>
      </c>
      <c r="H22" s="314"/>
      <c r="I22" s="313" t="s">
        <v>115</v>
      </c>
      <c r="J22" s="314"/>
      <c r="K22" s="317" t="s">
        <v>114</v>
      </c>
      <c r="L22" s="313" t="s">
        <v>113</v>
      </c>
      <c r="M22" s="314"/>
      <c r="N22" s="313" t="s">
        <v>394</v>
      </c>
      <c r="O22" s="314"/>
      <c r="P22" s="317" t="s">
        <v>112</v>
      </c>
      <c r="Q22" s="305" t="s">
        <v>111</v>
      </c>
      <c r="R22" s="306"/>
      <c r="S22" s="305" t="s">
        <v>110</v>
      </c>
      <c r="T22" s="307"/>
    </row>
    <row r="23" spans="1:20" ht="204.75" customHeight="1" x14ac:dyDescent="0.25">
      <c r="A23" s="310"/>
      <c r="B23" s="315"/>
      <c r="C23" s="316"/>
      <c r="D23" s="319"/>
      <c r="E23" s="315"/>
      <c r="F23" s="316"/>
      <c r="G23" s="315"/>
      <c r="H23" s="316"/>
      <c r="I23" s="315"/>
      <c r="J23" s="316"/>
      <c r="K23" s="318"/>
      <c r="L23" s="315"/>
      <c r="M23" s="316"/>
      <c r="N23" s="315"/>
      <c r="O23" s="316"/>
      <c r="P23" s="318"/>
      <c r="Q23" s="97" t="s">
        <v>109</v>
      </c>
      <c r="R23" s="97" t="s">
        <v>368</v>
      </c>
      <c r="S23" s="97" t="s">
        <v>108</v>
      </c>
      <c r="T23" s="97" t="s">
        <v>107</v>
      </c>
    </row>
    <row r="24" spans="1:20" ht="51.75" customHeight="1" x14ac:dyDescent="0.25">
      <c r="A24" s="311"/>
      <c r="B24" s="141" t="s">
        <v>105</v>
      </c>
      <c r="C24" s="141" t="s">
        <v>106</v>
      </c>
      <c r="D24" s="318"/>
      <c r="E24" s="141" t="s">
        <v>105</v>
      </c>
      <c r="F24" s="141" t="s">
        <v>106</v>
      </c>
      <c r="G24" s="141" t="s">
        <v>105</v>
      </c>
      <c r="H24" s="141" t="s">
        <v>106</v>
      </c>
      <c r="I24" s="141" t="s">
        <v>105</v>
      </c>
      <c r="J24" s="141" t="s">
        <v>106</v>
      </c>
      <c r="K24" s="141" t="s">
        <v>105</v>
      </c>
      <c r="L24" s="141" t="s">
        <v>105</v>
      </c>
      <c r="M24" s="141" t="s">
        <v>106</v>
      </c>
      <c r="N24" s="141" t="s">
        <v>105</v>
      </c>
      <c r="O24" s="141" t="s">
        <v>106</v>
      </c>
      <c r="P24" s="142" t="s">
        <v>105</v>
      </c>
      <c r="Q24" s="97" t="s">
        <v>105</v>
      </c>
      <c r="R24" s="97" t="s">
        <v>105</v>
      </c>
      <c r="S24" s="97" t="s">
        <v>105</v>
      </c>
      <c r="T24" s="97" t="s">
        <v>105</v>
      </c>
    </row>
    <row r="25" spans="1:20" x14ac:dyDescent="0.25">
      <c r="A25" s="57">
        <v>1</v>
      </c>
      <c r="B25" s="57">
        <v>2</v>
      </c>
      <c r="C25" s="57">
        <v>3</v>
      </c>
      <c r="D25" s="57">
        <v>4</v>
      </c>
      <c r="E25" s="57">
        <v>5</v>
      </c>
      <c r="F25" s="57">
        <v>6</v>
      </c>
      <c r="G25" s="57">
        <v>7</v>
      </c>
      <c r="H25" s="57">
        <v>8</v>
      </c>
      <c r="I25" s="57">
        <v>9</v>
      </c>
      <c r="J25" s="57">
        <v>10</v>
      </c>
      <c r="K25" s="57">
        <v>11</v>
      </c>
      <c r="L25" s="57">
        <v>12</v>
      </c>
      <c r="M25" s="57">
        <v>13</v>
      </c>
      <c r="N25" s="57">
        <v>14</v>
      </c>
      <c r="O25" s="57">
        <v>15</v>
      </c>
      <c r="P25" s="57">
        <v>16</v>
      </c>
      <c r="Q25" s="57">
        <v>17</v>
      </c>
      <c r="R25" s="57">
        <v>18</v>
      </c>
      <c r="S25" s="57">
        <v>19</v>
      </c>
      <c r="T25" s="57">
        <v>20</v>
      </c>
    </row>
    <row r="26" spans="1:20" ht="78.75" x14ac:dyDescent="0.25">
      <c r="A26" s="299">
        <v>1</v>
      </c>
      <c r="B26" s="302" t="s">
        <v>481</v>
      </c>
      <c r="C26" s="302" t="s">
        <v>481</v>
      </c>
      <c r="D26" s="249" t="s">
        <v>482</v>
      </c>
      <c r="E26" s="249" t="s">
        <v>483</v>
      </c>
      <c r="F26" s="249" t="s">
        <v>484</v>
      </c>
      <c r="G26" s="249" t="s">
        <v>485</v>
      </c>
      <c r="H26" s="250" t="s">
        <v>486</v>
      </c>
      <c r="I26" s="249" t="s">
        <v>487</v>
      </c>
      <c r="J26" s="249" t="s">
        <v>488</v>
      </c>
      <c r="K26" s="249" t="s">
        <v>487</v>
      </c>
      <c r="L26" s="250">
        <v>60</v>
      </c>
      <c r="M26" s="250">
        <v>110</v>
      </c>
      <c r="N26" s="250">
        <v>80</v>
      </c>
      <c r="O26" s="250">
        <v>32</v>
      </c>
      <c r="P26" s="249" t="s">
        <v>504</v>
      </c>
      <c r="Q26" s="251" t="s">
        <v>490</v>
      </c>
      <c r="R26" s="251" t="s">
        <v>491</v>
      </c>
      <c r="S26" s="302" t="s">
        <v>531</v>
      </c>
      <c r="T26" s="299" t="s">
        <v>532</v>
      </c>
    </row>
    <row r="27" spans="1:20" ht="126" x14ac:dyDescent="0.25">
      <c r="A27" s="300"/>
      <c r="B27" s="303"/>
      <c r="C27" s="303"/>
      <c r="D27" s="246" t="s">
        <v>492</v>
      </c>
      <c r="E27" s="252" t="s">
        <v>493</v>
      </c>
      <c r="F27" s="249" t="s">
        <v>494</v>
      </c>
      <c r="G27" s="249" t="s">
        <v>495</v>
      </c>
      <c r="H27" s="249" t="s">
        <v>496</v>
      </c>
      <c r="I27" s="250">
        <v>1970</v>
      </c>
      <c r="J27" s="249" t="s">
        <v>497</v>
      </c>
      <c r="K27" s="250">
        <v>1970</v>
      </c>
      <c r="L27" s="250">
        <v>60</v>
      </c>
      <c r="M27" s="250">
        <v>110</v>
      </c>
      <c r="N27" s="250">
        <v>0</v>
      </c>
      <c r="O27" s="250">
        <v>0</v>
      </c>
      <c r="P27" s="250">
        <v>2013</v>
      </c>
      <c r="Q27" s="251" t="s">
        <v>490</v>
      </c>
      <c r="R27" s="251" t="s">
        <v>491</v>
      </c>
      <c r="S27" s="303"/>
      <c r="T27" s="300"/>
    </row>
    <row r="28" spans="1:20" ht="110.25" x14ac:dyDescent="0.25">
      <c r="A28" s="301"/>
      <c r="B28" s="304"/>
      <c r="C28" s="304"/>
      <c r="D28" s="246" t="s">
        <v>498</v>
      </c>
      <c r="E28" s="247" t="s">
        <v>499</v>
      </c>
      <c r="F28" s="248" t="s">
        <v>500</v>
      </c>
      <c r="G28" s="249" t="s">
        <v>501</v>
      </c>
      <c r="H28" s="249" t="s">
        <v>501</v>
      </c>
      <c r="I28" s="249" t="s">
        <v>502</v>
      </c>
      <c r="J28" s="249" t="s">
        <v>497</v>
      </c>
      <c r="K28" s="249" t="s">
        <v>502</v>
      </c>
      <c r="L28" s="250" t="s">
        <v>503</v>
      </c>
      <c r="M28" s="250" t="s">
        <v>503</v>
      </c>
      <c r="N28" s="250">
        <v>0</v>
      </c>
      <c r="O28" s="250">
        <v>0</v>
      </c>
      <c r="P28" s="250">
        <v>2013</v>
      </c>
      <c r="Q28" s="251" t="s">
        <v>490</v>
      </c>
      <c r="R28" s="251" t="s">
        <v>491</v>
      </c>
      <c r="S28" s="304"/>
      <c r="T28" s="301"/>
    </row>
    <row r="29" spans="1:20" ht="157.5" x14ac:dyDescent="0.25">
      <c r="A29" s="299">
        <v>2</v>
      </c>
      <c r="B29" s="302" t="s">
        <v>505</v>
      </c>
      <c r="C29" s="302" t="s">
        <v>506</v>
      </c>
      <c r="D29" s="246" t="s">
        <v>507</v>
      </c>
      <c r="E29" s="252" t="s">
        <v>508</v>
      </c>
      <c r="F29" s="249" t="s">
        <v>509</v>
      </c>
      <c r="G29" s="249" t="s">
        <v>510</v>
      </c>
      <c r="H29" s="249" t="s">
        <v>511</v>
      </c>
      <c r="I29" s="249" t="s">
        <v>512</v>
      </c>
      <c r="J29" s="249" t="s">
        <v>497</v>
      </c>
      <c r="K29" s="249" t="s">
        <v>513</v>
      </c>
      <c r="L29" s="250" t="s">
        <v>514</v>
      </c>
      <c r="M29" s="250">
        <v>110</v>
      </c>
      <c r="N29" s="250">
        <v>176</v>
      </c>
      <c r="O29" s="250">
        <v>50</v>
      </c>
      <c r="P29" s="250" t="s">
        <v>489</v>
      </c>
      <c r="Q29" s="251" t="s">
        <v>515</v>
      </c>
      <c r="R29" s="251" t="s">
        <v>491</v>
      </c>
      <c r="S29" s="302" t="s">
        <v>531</v>
      </c>
      <c r="T29" s="299" t="s">
        <v>532</v>
      </c>
    </row>
    <row r="30" spans="1:20" ht="78.75" x14ac:dyDescent="0.25">
      <c r="A30" s="300"/>
      <c r="B30" s="303"/>
      <c r="C30" s="303"/>
      <c r="D30" s="246" t="s">
        <v>516</v>
      </c>
      <c r="E30" s="250" t="s">
        <v>517</v>
      </c>
      <c r="F30" s="249" t="s">
        <v>494</v>
      </c>
      <c r="G30" s="249" t="s">
        <v>518</v>
      </c>
      <c r="H30" s="249" t="s">
        <v>519</v>
      </c>
      <c r="I30" s="250">
        <v>1993</v>
      </c>
      <c r="J30" s="249" t="s">
        <v>497</v>
      </c>
      <c r="K30" s="250">
        <v>1993</v>
      </c>
      <c r="L30" s="250">
        <v>110</v>
      </c>
      <c r="M30" s="250">
        <v>110</v>
      </c>
      <c r="N30" s="250">
        <v>0</v>
      </c>
      <c r="O30" s="250">
        <v>0</v>
      </c>
      <c r="P30" s="250">
        <v>2006</v>
      </c>
      <c r="Q30" s="251" t="s">
        <v>515</v>
      </c>
      <c r="R30" s="251" t="s">
        <v>491</v>
      </c>
      <c r="S30" s="303"/>
      <c r="T30" s="300"/>
    </row>
    <row r="31" spans="1:20" ht="63" x14ac:dyDescent="0.25">
      <c r="A31" s="301"/>
      <c r="B31" s="304"/>
      <c r="C31" s="304"/>
      <c r="D31" s="246" t="s">
        <v>520</v>
      </c>
      <c r="E31" s="252" t="s">
        <v>521</v>
      </c>
      <c r="F31" s="249" t="s">
        <v>522</v>
      </c>
      <c r="G31" s="249" t="s">
        <v>523</v>
      </c>
      <c r="H31" s="249" t="s">
        <v>524</v>
      </c>
      <c r="I31" s="250">
        <v>1984</v>
      </c>
      <c r="J31" s="249" t="s">
        <v>497</v>
      </c>
      <c r="K31" s="250">
        <v>1984</v>
      </c>
      <c r="L31" s="250">
        <v>15</v>
      </c>
      <c r="M31" s="250">
        <v>15</v>
      </c>
      <c r="N31" s="250">
        <v>0</v>
      </c>
      <c r="O31" s="250">
        <v>0</v>
      </c>
      <c r="P31" s="250" t="s">
        <v>525</v>
      </c>
      <c r="Q31" s="251" t="s">
        <v>515</v>
      </c>
      <c r="R31" s="251" t="s">
        <v>491</v>
      </c>
      <c r="S31" s="304"/>
      <c r="T31" s="301"/>
    </row>
    <row r="32" spans="1:20" ht="94.5" x14ac:dyDescent="0.25">
      <c r="A32" s="299">
        <v>3</v>
      </c>
      <c r="B32" s="299" t="s">
        <v>526</v>
      </c>
      <c r="C32" s="302" t="s">
        <v>527</v>
      </c>
      <c r="D32" s="249" t="s">
        <v>482</v>
      </c>
      <c r="E32" s="250" t="s">
        <v>489</v>
      </c>
      <c r="F32" s="249" t="s">
        <v>528</v>
      </c>
      <c r="G32" s="250" t="s">
        <v>489</v>
      </c>
      <c r="H32" s="249" t="s">
        <v>529</v>
      </c>
      <c r="I32" s="250" t="s">
        <v>489</v>
      </c>
      <c r="J32" s="249" t="s">
        <v>497</v>
      </c>
      <c r="K32" s="250" t="s">
        <v>489</v>
      </c>
      <c r="L32" s="250" t="s">
        <v>489</v>
      </c>
      <c r="M32" s="250">
        <v>110</v>
      </c>
      <c r="N32" s="250" t="s">
        <v>489</v>
      </c>
      <c r="O32" s="250">
        <v>140</v>
      </c>
      <c r="P32" s="250" t="s">
        <v>489</v>
      </c>
      <c r="Q32" s="250" t="s">
        <v>489</v>
      </c>
      <c r="R32" s="250" t="s">
        <v>489</v>
      </c>
      <c r="S32" s="250" t="s">
        <v>489</v>
      </c>
      <c r="T32" s="250" t="s">
        <v>489</v>
      </c>
    </row>
    <row r="33" spans="1:113" ht="76.5" x14ac:dyDescent="0.25">
      <c r="A33" s="300"/>
      <c r="B33" s="300"/>
      <c r="C33" s="303"/>
      <c r="D33" s="246" t="s">
        <v>516</v>
      </c>
      <c r="E33" s="253" t="s">
        <v>489</v>
      </c>
      <c r="F33" s="249" t="s">
        <v>494</v>
      </c>
      <c r="G33" s="253" t="s">
        <v>489</v>
      </c>
      <c r="H33" s="254" t="s">
        <v>530</v>
      </c>
      <c r="I33" s="253" t="s">
        <v>489</v>
      </c>
      <c r="J33" s="253" t="s">
        <v>497</v>
      </c>
      <c r="K33" s="253" t="s">
        <v>489</v>
      </c>
      <c r="L33" s="253" t="s">
        <v>489</v>
      </c>
      <c r="M33" s="254">
        <v>110</v>
      </c>
      <c r="N33" s="253">
        <v>0</v>
      </c>
      <c r="O33" s="253">
        <v>0</v>
      </c>
      <c r="P33" s="253" t="s">
        <v>489</v>
      </c>
      <c r="Q33" s="253" t="s">
        <v>489</v>
      </c>
      <c r="R33" s="253" t="s">
        <v>489</v>
      </c>
      <c r="S33" s="253" t="s">
        <v>489</v>
      </c>
      <c r="T33" s="253" t="s">
        <v>489</v>
      </c>
    </row>
    <row r="34" spans="1:113" ht="63" x14ac:dyDescent="0.25">
      <c r="A34" s="301"/>
      <c r="B34" s="301"/>
      <c r="C34" s="304"/>
      <c r="D34" s="246" t="s">
        <v>520</v>
      </c>
      <c r="E34" s="253" t="s">
        <v>489</v>
      </c>
      <c r="F34" s="249" t="s">
        <v>522</v>
      </c>
      <c r="G34" s="253" t="s">
        <v>489</v>
      </c>
      <c r="H34" s="249" t="s">
        <v>524</v>
      </c>
      <c r="I34" s="253" t="s">
        <v>489</v>
      </c>
      <c r="J34" s="253" t="s">
        <v>497</v>
      </c>
      <c r="K34" s="253" t="s">
        <v>489</v>
      </c>
      <c r="L34" s="253" t="s">
        <v>489</v>
      </c>
      <c r="M34" s="254">
        <v>15</v>
      </c>
      <c r="N34" s="253">
        <v>0</v>
      </c>
      <c r="O34" s="253">
        <v>0</v>
      </c>
      <c r="P34" s="253" t="s">
        <v>489</v>
      </c>
      <c r="Q34" s="253" t="s">
        <v>489</v>
      </c>
      <c r="R34" s="253" t="s">
        <v>489</v>
      </c>
      <c r="S34" s="253" t="s">
        <v>489</v>
      </c>
      <c r="T34" s="253" t="s">
        <v>489</v>
      </c>
    </row>
    <row r="35" spans="1:113" s="55" customFormat="1" ht="24" customHeight="1" x14ac:dyDescent="0.25">
      <c r="A35" s="56" t="s">
        <v>281</v>
      </c>
      <c r="B35" s="56" t="s">
        <v>281</v>
      </c>
      <c r="C35" s="56" t="s">
        <v>281</v>
      </c>
      <c r="D35" s="56" t="s">
        <v>281</v>
      </c>
      <c r="E35" s="56" t="s">
        <v>281</v>
      </c>
      <c r="F35" s="56" t="s">
        <v>281</v>
      </c>
      <c r="G35" s="56" t="s">
        <v>281</v>
      </c>
      <c r="H35" s="56" t="s">
        <v>281</v>
      </c>
      <c r="I35" s="56" t="s">
        <v>281</v>
      </c>
      <c r="J35" s="56" t="s">
        <v>281</v>
      </c>
      <c r="K35" s="56" t="s">
        <v>281</v>
      </c>
      <c r="L35" s="56" t="s">
        <v>281</v>
      </c>
      <c r="M35" s="56" t="s">
        <v>281</v>
      </c>
      <c r="N35" s="56" t="s">
        <v>281</v>
      </c>
      <c r="O35" s="56" t="s">
        <v>281</v>
      </c>
      <c r="P35" s="56" t="s">
        <v>281</v>
      </c>
      <c r="Q35" s="56" t="s">
        <v>281</v>
      </c>
      <c r="R35" s="56" t="s">
        <v>281</v>
      </c>
      <c r="S35" s="56" t="s">
        <v>281</v>
      </c>
      <c r="T35" s="56" t="s">
        <v>281</v>
      </c>
    </row>
    <row r="36" spans="1:113" ht="3" customHeight="1" x14ac:dyDescent="0.25"/>
    <row r="37" spans="1:113" s="53" customFormat="1" ht="12.75" x14ac:dyDescent="0.2">
      <c r="B37" s="54"/>
      <c r="C37" s="54"/>
      <c r="K37" s="54"/>
    </row>
    <row r="38" spans="1:113" s="53" customFormat="1" x14ac:dyDescent="0.25">
      <c r="B38" s="51" t="s">
        <v>104</v>
      </c>
      <c r="C38" s="51"/>
      <c r="D38" s="51"/>
      <c r="E38" s="51"/>
      <c r="F38" s="51"/>
      <c r="G38" s="51"/>
      <c r="H38" s="51"/>
      <c r="I38" s="51"/>
      <c r="J38" s="51"/>
      <c r="K38" s="51"/>
      <c r="L38" s="51"/>
      <c r="M38" s="51"/>
      <c r="N38" s="51"/>
      <c r="O38" s="51"/>
      <c r="P38" s="51"/>
      <c r="Q38" s="51"/>
      <c r="R38" s="51"/>
    </row>
    <row r="39" spans="1:113" x14ac:dyDescent="0.25">
      <c r="B39" s="312" t="s">
        <v>404</v>
      </c>
      <c r="C39" s="312"/>
      <c r="D39" s="312"/>
      <c r="E39" s="312"/>
      <c r="F39" s="312"/>
      <c r="G39" s="312"/>
      <c r="H39" s="312"/>
      <c r="I39" s="312"/>
      <c r="J39" s="312"/>
      <c r="K39" s="312"/>
      <c r="L39" s="312"/>
      <c r="M39" s="312"/>
      <c r="N39" s="312"/>
      <c r="O39" s="312"/>
      <c r="P39" s="312"/>
      <c r="Q39" s="312"/>
      <c r="R39" s="312"/>
    </row>
    <row r="40" spans="1:113" x14ac:dyDescent="0.25">
      <c r="B40" s="51"/>
      <c r="C40" s="51"/>
      <c r="D40" s="51"/>
      <c r="E40" s="51"/>
      <c r="F40" s="51"/>
      <c r="G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1:113" x14ac:dyDescent="0.25">
      <c r="B41" s="50" t="s">
        <v>367</v>
      </c>
      <c r="C41" s="50"/>
      <c r="D41" s="50"/>
      <c r="E41" s="50"/>
      <c r="F41" s="48"/>
      <c r="G41" s="48"/>
      <c r="H41" s="50"/>
      <c r="I41" s="50"/>
      <c r="J41" s="50"/>
      <c r="K41" s="50"/>
      <c r="L41" s="50"/>
      <c r="M41" s="50"/>
      <c r="N41" s="50"/>
      <c r="O41" s="50"/>
      <c r="P41" s="50"/>
      <c r="Q41" s="50"/>
      <c r="R41" s="50"/>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1:113" x14ac:dyDescent="0.25">
      <c r="B42" s="50" t="s">
        <v>103</v>
      </c>
      <c r="C42" s="50"/>
      <c r="D42" s="50"/>
      <c r="E42" s="50"/>
      <c r="F42" s="48"/>
      <c r="G42" s="48"/>
      <c r="H42" s="50"/>
      <c r="I42" s="50"/>
      <c r="J42" s="50"/>
      <c r="K42" s="50"/>
      <c r="L42" s="50"/>
      <c r="M42" s="50"/>
      <c r="N42" s="50"/>
      <c r="O42" s="50"/>
      <c r="P42" s="50"/>
      <c r="Q42" s="50"/>
      <c r="R42" s="50"/>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1:113" s="48" customFormat="1" x14ac:dyDescent="0.25">
      <c r="B43" s="50" t="s">
        <v>102</v>
      </c>
      <c r="C43" s="50"/>
      <c r="D43" s="50"/>
      <c r="E43" s="50"/>
      <c r="H43" s="50"/>
      <c r="I43" s="50"/>
      <c r="J43" s="50"/>
      <c r="K43" s="50"/>
      <c r="L43" s="50"/>
      <c r="M43" s="50"/>
      <c r="N43" s="50"/>
      <c r="O43" s="50"/>
      <c r="P43" s="50"/>
      <c r="Q43" s="50"/>
      <c r="R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row r="44" spans="1:113" s="48" customFormat="1" x14ac:dyDescent="0.25">
      <c r="B44" s="50" t="s">
        <v>101</v>
      </c>
      <c r="C44" s="50"/>
      <c r="D44" s="50"/>
      <c r="E44" s="50"/>
      <c r="H44" s="50"/>
      <c r="I44" s="50"/>
      <c r="J44" s="50"/>
      <c r="K44" s="50"/>
      <c r="L44" s="50"/>
      <c r="M44" s="50"/>
      <c r="N44" s="50"/>
      <c r="O44" s="50"/>
      <c r="P44" s="50"/>
      <c r="Q44" s="50"/>
      <c r="R44" s="50"/>
      <c r="S44" s="50"/>
      <c r="T44" s="50"/>
      <c r="U44" s="50"/>
      <c r="V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row>
    <row r="45" spans="1:113" s="48" customFormat="1" x14ac:dyDescent="0.25">
      <c r="B45" s="50" t="s">
        <v>100</v>
      </c>
      <c r="C45" s="50"/>
      <c r="D45" s="50"/>
      <c r="E45" s="50"/>
      <c r="H45" s="50"/>
      <c r="I45" s="50"/>
      <c r="J45" s="50"/>
      <c r="K45" s="50"/>
      <c r="L45" s="50"/>
      <c r="M45" s="50"/>
      <c r="N45" s="50"/>
      <c r="O45" s="50"/>
      <c r="P45" s="50"/>
      <c r="Q45" s="50"/>
      <c r="R45" s="50"/>
      <c r="S45" s="50"/>
      <c r="T45" s="50"/>
      <c r="U45" s="50"/>
      <c r="V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row>
    <row r="46" spans="1:113" s="48" customFormat="1" x14ac:dyDescent="0.25">
      <c r="B46" s="50" t="s">
        <v>99</v>
      </c>
      <c r="C46" s="50"/>
      <c r="D46" s="50"/>
      <c r="E46" s="50"/>
      <c r="H46" s="50"/>
      <c r="I46" s="50"/>
      <c r="J46" s="50"/>
      <c r="K46" s="50"/>
      <c r="L46" s="50"/>
      <c r="M46" s="50"/>
      <c r="N46" s="50"/>
      <c r="O46" s="50"/>
      <c r="P46" s="50"/>
      <c r="Q46" s="50"/>
      <c r="R46" s="50"/>
      <c r="S46" s="50"/>
      <c r="T46" s="50"/>
      <c r="U46" s="50"/>
      <c r="V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row>
    <row r="47" spans="1:113" s="48" customFormat="1" x14ac:dyDescent="0.25">
      <c r="B47" s="50" t="s">
        <v>98</v>
      </c>
      <c r="C47" s="50"/>
      <c r="D47" s="50"/>
      <c r="E47" s="50"/>
      <c r="H47" s="50"/>
      <c r="I47" s="50"/>
      <c r="J47" s="50"/>
      <c r="K47" s="50"/>
      <c r="L47" s="50"/>
      <c r="M47" s="50"/>
      <c r="N47" s="50"/>
      <c r="O47" s="50"/>
      <c r="P47" s="50"/>
      <c r="Q47" s="50"/>
      <c r="R47" s="50"/>
      <c r="S47" s="50"/>
      <c r="T47" s="50"/>
      <c r="U47" s="50"/>
      <c r="V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c r="CN47" s="49"/>
      <c r="CO47" s="49"/>
      <c r="CP47" s="49"/>
      <c r="CQ47" s="49"/>
      <c r="CR47" s="49"/>
      <c r="CS47" s="49"/>
      <c r="CT47" s="49"/>
      <c r="CU47" s="49"/>
      <c r="CV47" s="49"/>
      <c r="CW47" s="49"/>
      <c r="CX47" s="49"/>
      <c r="CY47" s="49"/>
      <c r="CZ47" s="49"/>
      <c r="DA47" s="49"/>
      <c r="DB47" s="49"/>
      <c r="DC47" s="49"/>
      <c r="DD47" s="49"/>
      <c r="DE47" s="49"/>
      <c r="DF47" s="49"/>
      <c r="DG47" s="49"/>
      <c r="DH47" s="49"/>
      <c r="DI47" s="49"/>
    </row>
    <row r="48" spans="1:113" s="48" customFormat="1" x14ac:dyDescent="0.25">
      <c r="B48" s="50" t="s">
        <v>97</v>
      </c>
      <c r="C48" s="50"/>
      <c r="D48" s="50"/>
      <c r="E48" s="50"/>
      <c r="H48" s="50"/>
      <c r="I48" s="50"/>
      <c r="J48" s="50"/>
      <c r="K48" s="50"/>
      <c r="L48" s="50"/>
      <c r="M48" s="50"/>
      <c r="N48" s="50"/>
      <c r="O48" s="50"/>
      <c r="P48" s="50"/>
      <c r="Q48" s="50"/>
      <c r="R48" s="50"/>
      <c r="S48" s="50"/>
      <c r="T48" s="50"/>
      <c r="U48" s="50"/>
      <c r="V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0"/>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c r="CZ48" s="49"/>
      <c r="DA48" s="49"/>
      <c r="DB48" s="49"/>
      <c r="DC48" s="49"/>
      <c r="DD48" s="49"/>
      <c r="DE48" s="49"/>
      <c r="DF48" s="49"/>
      <c r="DG48" s="49"/>
      <c r="DH48" s="49"/>
      <c r="DI48" s="49"/>
    </row>
    <row r="49" spans="2:113" s="48" customFormat="1" x14ac:dyDescent="0.25">
      <c r="B49" s="50" t="s">
        <v>96</v>
      </c>
      <c r="C49" s="50"/>
      <c r="D49" s="50"/>
      <c r="E49" s="50"/>
      <c r="H49" s="50"/>
      <c r="I49" s="50"/>
      <c r="J49" s="50"/>
      <c r="K49" s="50"/>
      <c r="L49" s="50"/>
      <c r="M49" s="50"/>
      <c r="N49" s="50"/>
      <c r="O49" s="50"/>
      <c r="P49" s="50"/>
      <c r="Q49" s="50"/>
      <c r="R49" s="50"/>
      <c r="S49" s="50"/>
      <c r="T49" s="50"/>
      <c r="U49" s="50"/>
      <c r="V49" s="50"/>
      <c r="AN49" s="50"/>
      <c r="AO49" s="50"/>
      <c r="AP49" s="50"/>
      <c r="AQ49" s="50"/>
      <c r="AR49" s="50"/>
      <c r="AS49" s="50"/>
      <c r="AT49" s="50"/>
      <c r="AU49" s="50"/>
      <c r="AV49" s="50"/>
      <c r="AW49" s="50"/>
      <c r="AX49" s="50"/>
      <c r="AY49" s="50"/>
      <c r="AZ49" s="50"/>
      <c r="BA49" s="50"/>
      <c r="BB49" s="50"/>
      <c r="BC49" s="50"/>
      <c r="BD49" s="50"/>
      <c r="BE49" s="50"/>
      <c r="BF49" s="50"/>
      <c r="BG49" s="50"/>
      <c r="BH49" s="50"/>
      <c r="BI49" s="50"/>
      <c r="BJ49" s="50"/>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49"/>
      <c r="CI49" s="49"/>
      <c r="CJ49" s="49"/>
      <c r="CK49" s="49"/>
      <c r="CL49" s="49"/>
      <c r="CM49" s="49"/>
      <c r="CN49" s="49"/>
      <c r="CO49" s="49"/>
      <c r="CP49" s="49"/>
      <c r="CQ49" s="49"/>
      <c r="CR49" s="49"/>
      <c r="CS49" s="49"/>
      <c r="CT49" s="49"/>
      <c r="CU49" s="49"/>
      <c r="CV49" s="49"/>
      <c r="CW49" s="49"/>
      <c r="CX49" s="49"/>
      <c r="CY49" s="49"/>
      <c r="CZ49" s="49"/>
      <c r="DA49" s="49"/>
      <c r="DB49" s="49"/>
      <c r="DC49" s="49"/>
      <c r="DD49" s="49"/>
      <c r="DE49" s="49"/>
      <c r="DF49" s="49"/>
      <c r="DG49" s="49"/>
      <c r="DH49" s="49"/>
      <c r="DI49" s="49"/>
    </row>
    <row r="50" spans="2:113" s="48" customFormat="1" x14ac:dyDescent="0.25">
      <c r="B50" s="50" t="s">
        <v>95</v>
      </c>
      <c r="C50" s="50"/>
      <c r="D50" s="50"/>
      <c r="E50" s="50"/>
      <c r="H50" s="50"/>
      <c r="I50" s="50"/>
      <c r="J50" s="50"/>
      <c r="K50" s="50"/>
      <c r="L50" s="50"/>
      <c r="M50" s="50"/>
      <c r="N50" s="50"/>
      <c r="O50" s="50"/>
      <c r="P50" s="50"/>
      <c r="Q50" s="50"/>
      <c r="R50" s="50"/>
      <c r="S50" s="50"/>
      <c r="T50" s="50"/>
      <c r="U50" s="50"/>
      <c r="V50" s="50"/>
      <c r="AN50" s="50"/>
      <c r="AO50" s="50"/>
      <c r="AP50" s="50"/>
      <c r="AQ50" s="50"/>
      <c r="AR50" s="50"/>
      <c r="AS50" s="50"/>
      <c r="AT50" s="50"/>
      <c r="AU50" s="50"/>
      <c r="AV50" s="50"/>
      <c r="AW50" s="50"/>
      <c r="AX50" s="50"/>
      <c r="AY50" s="50"/>
      <c r="AZ50" s="50"/>
      <c r="BA50" s="50"/>
      <c r="BB50" s="50"/>
      <c r="BC50" s="50"/>
      <c r="BD50" s="50"/>
      <c r="BE50" s="50"/>
      <c r="BF50" s="50"/>
      <c r="BG50" s="50"/>
      <c r="BH50" s="50"/>
      <c r="BI50" s="50"/>
      <c r="BJ50" s="50"/>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row>
    <row r="51" spans="2:113" s="48" customFormat="1" x14ac:dyDescent="0.25">
      <c r="Q51" s="50"/>
      <c r="R51" s="50"/>
      <c r="S51" s="50"/>
      <c r="T51" s="50"/>
      <c r="U51" s="50"/>
      <c r="V51" s="50"/>
      <c r="AN51" s="50"/>
      <c r="AO51" s="50"/>
      <c r="AP51" s="50"/>
      <c r="AQ51" s="50"/>
      <c r="AR51" s="50"/>
      <c r="AS51" s="50"/>
      <c r="AT51" s="50"/>
      <c r="AU51" s="50"/>
      <c r="AV51" s="50"/>
      <c r="AW51" s="50"/>
      <c r="AX51" s="50"/>
      <c r="AY51" s="50"/>
      <c r="AZ51" s="50"/>
      <c r="BA51" s="50"/>
      <c r="BB51" s="50"/>
      <c r="BC51" s="50"/>
      <c r="BD51" s="50"/>
      <c r="BE51" s="50"/>
      <c r="BF51" s="50"/>
      <c r="BG51" s="50"/>
      <c r="BH51" s="50"/>
      <c r="BI51" s="50"/>
      <c r="BJ51" s="50"/>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c r="CN51" s="49"/>
      <c r="CO51" s="49"/>
      <c r="CP51" s="49"/>
      <c r="CQ51" s="49"/>
      <c r="CR51" s="49"/>
      <c r="CS51" s="49"/>
      <c r="CT51" s="49"/>
      <c r="CU51" s="49"/>
      <c r="CV51" s="49"/>
      <c r="CW51" s="49"/>
      <c r="CX51" s="49"/>
      <c r="CY51" s="49"/>
      <c r="CZ51" s="49"/>
      <c r="DA51" s="49"/>
      <c r="DB51" s="49"/>
      <c r="DC51" s="49"/>
      <c r="DD51" s="49"/>
      <c r="DE51" s="49"/>
      <c r="DF51" s="49"/>
      <c r="DG51" s="49"/>
      <c r="DH51" s="49"/>
      <c r="DI51" s="49"/>
    </row>
    <row r="52" spans="2:113" s="48" customFormat="1" x14ac:dyDescent="0.25">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c r="BF52" s="50"/>
      <c r="BG52" s="50"/>
      <c r="BH52" s="50"/>
      <c r="BI52" s="50"/>
      <c r="BJ52" s="50"/>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c r="CN52" s="49"/>
      <c r="CO52" s="49"/>
      <c r="CP52" s="49"/>
      <c r="CQ52" s="49"/>
      <c r="CR52" s="49"/>
      <c r="CS52" s="49"/>
      <c r="CT52" s="49"/>
      <c r="CU52" s="49"/>
      <c r="CV52" s="49"/>
      <c r="CW52" s="49"/>
      <c r="CX52" s="49"/>
      <c r="CY52" s="49"/>
      <c r="CZ52" s="49"/>
      <c r="DA52" s="49"/>
      <c r="DB52" s="49"/>
      <c r="DC52" s="49"/>
      <c r="DD52" s="49"/>
      <c r="DE52" s="49"/>
      <c r="DF52" s="49"/>
      <c r="DG52" s="49"/>
      <c r="DH52" s="49"/>
      <c r="DI52" s="49"/>
    </row>
  </sheetData>
  <mergeCells count="40">
    <mergeCell ref="A29:A31"/>
    <mergeCell ref="B29:B31"/>
    <mergeCell ref="S26:S28"/>
    <mergeCell ref="T26:T28"/>
    <mergeCell ref="S29:S31"/>
    <mergeCell ref="T29:T31"/>
    <mergeCell ref="B39:R39"/>
    <mergeCell ref="L22:M23"/>
    <mergeCell ref="N22:O23"/>
    <mergeCell ref="P22:P23"/>
    <mergeCell ref="D22:D24"/>
    <mergeCell ref="B22:C23"/>
    <mergeCell ref="E22:F23"/>
    <mergeCell ref="G22:H23"/>
    <mergeCell ref="I22:J23"/>
    <mergeCell ref="K22:K23"/>
    <mergeCell ref="C29:C31"/>
    <mergeCell ref="A19:T19"/>
    <mergeCell ref="A20:T20"/>
    <mergeCell ref="A21:T21"/>
    <mergeCell ref="A26:A28"/>
    <mergeCell ref="B26:B28"/>
    <mergeCell ref="C26:C28"/>
    <mergeCell ref="A22:A24"/>
    <mergeCell ref="A32:A34"/>
    <mergeCell ref="B32:B34"/>
    <mergeCell ref="C32:C34"/>
    <mergeCell ref="A7:T7"/>
    <mergeCell ref="Q22:R22"/>
    <mergeCell ref="S22:T22"/>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4"/>
  <sheetViews>
    <sheetView view="pageBreakPreview" topLeftCell="A22" zoomScale="80" zoomScaleSheetLayoutView="80" workbookViewId="0">
      <selection activeCell="R31" sqref="R31"/>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x14ac:dyDescent="0.25">
      <c r="A1" s="223" t="s">
        <v>438</v>
      </c>
      <c r="B1" s="1" t="e">
        <f>'3.1. паспорт Техсостояние ПС'!B1</f>
        <v>#REF!</v>
      </c>
    </row>
    <row r="3" spans="1:27" ht="25.5" customHeight="1" x14ac:dyDescent="0.25">
      <c r="AA3" s="38" t="s">
        <v>66</v>
      </c>
    </row>
    <row r="4" spans="1:27" s="12" customFormat="1" ht="18.75" customHeight="1" x14ac:dyDescent="0.3">
      <c r="E4" s="18"/>
      <c r="Q4" s="16"/>
      <c r="R4" s="16"/>
      <c r="AA4" s="15" t="s">
        <v>8</v>
      </c>
    </row>
    <row r="5" spans="1:27" s="12" customFormat="1" ht="18.75" customHeight="1" x14ac:dyDescent="0.3">
      <c r="E5" s="18"/>
      <c r="Q5" s="16"/>
      <c r="R5" s="16"/>
      <c r="AA5" s="15" t="s">
        <v>65</v>
      </c>
    </row>
    <row r="6" spans="1:27" s="12" customFormat="1" x14ac:dyDescent="0.2">
      <c r="E6" s="17"/>
      <c r="Q6" s="16"/>
      <c r="R6" s="16"/>
    </row>
    <row r="7" spans="1:27" s="12" customFormat="1" x14ac:dyDescent="0.2">
      <c r="A7" s="294" t="str">
        <f>'3.1. паспорт Техсостояние ПС'!A7</f>
        <v>Год раскрытия информации: 2016 год</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row>
    <row r="8" spans="1:27" s="12" customFormat="1" x14ac:dyDescent="0.2">
      <c r="A8" s="144"/>
      <c r="B8" s="144"/>
      <c r="C8" s="144"/>
      <c r="D8" s="144"/>
      <c r="E8" s="144"/>
      <c r="F8" s="144"/>
      <c r="G8" s="144"/>
      <c r="H8" s="144"/>
      <c r="I8" s="144"/>
      <c r="J8" s="144"/>
      <c r="K8" s="144"/>
      <c r="L8" s="144"/>
      <c r="M8" s="144"/>
      <c r="N8" s="144"/>
      <c r="O8" s="144"/>
      <c r="P8" s="144"/>
      <c r="Q8" s="144"/>
      <c r="R8" s="144"/>
      <c r="S8" s="144"/>
      <c r="T8" s="144"/>
    </row>
    <row r="9" spans="1:27" s="12" customFormat="1" ht="18.75" x14ac:dyDescent="0.2">
      <c r="E9" s="287" t="s">
        <v>7</v>
      </c>
      <c r="F9" s="287"/>
      <c r="G9" s="287"/>
      <c r="H9" s="287"/>
      <c r="I9" s="287"/>
      <c r="J9" s="287"/>
      <c r="K9" s="287"/>
      <c r="L9" s="287"/>
      <c r="M9" s="287"/>
      <c r="N9" s="287"/>
      <c r="O9" s="287"/>
      <c r="P9" s="287"/>
      <c r="Q9" s="287"/>
      <c r="R9" s="287"/>
      <c r="S9" s="287"/>
      <c r="T9" s="287"/>
      <c r="U9" s="287"/>
      <c r="V9" s="287"/>
      <c r="W9" s="287"/>
      <c r="X9" s="287"/>
      <c r="Y9" s="287"/>
    </row>
    <row r="10" spans="1:27" s="12" customFormat="1" ht="18.75" x14ac:dyDescent="0.2">
      <c r="E10" s="14"/>
      <c r="F10" s="14"/>
      <c r="G10" s="14"/>
      <c r="H10" s="14"/>
      <c r="I10" s="14"/>
      <c r="J10" s="14"/>
      <c r="K10" s="14"/>
      <c r="L10" s="14"/>
      <c r="M10" s="14"/>
      <c r="N10" s="14"/>
      <c r="O10" s="14"/>
      <c r="P10" s="14"/>
      <c r="Q10" s="14"/>
      <c r="R10" s="14"/>
      <c r="S10" s="13"/>
      <c r="T10" s="13"/>
      <c r="U10" s="13"/>
      <c r="V10" s="13"/>
      <c r="W10" s="13"/>
    </row>
    <row r="11" spans="1:27" s="12" customFormat="1" ht="18.75" customHeight="1" x14ac:dyDescent="0.2">
      <c r="E11" s="292" t="str">
        <f>'3.1. паспорт Техсостояние ПС'!A11</f>
        <v>АО "Янтарьэнерго"</v>
      </c>
      <c r="F11" s="292"/>
      <c r="G11" s="292"/>
      <c r="H11" s="292"/>
      <c r="I11" s="292"/>
      <c r="J11" s="292"/>
      <c r="K11" s="292"/>
      <c r="L11" s="292"/>
      <c r="M11" s="292"/>
      <c r="N11" s="292"/>
      <c r="O11" s="292"/>
      <c r="P11" s="292"/>
      <c r="Q11" s="292"/>
      <c r="R11" s="292"/>
      <c r="S11" s="292"/>
      <c r="T11" s="292"/>
      <c r="U11" s="292"/>
      <c r="V11" s="292"/>
      <c r="W11" s="292"/>
      <c r="X11" s="292"/>
      <c r="Y11" s="292"/>
    </row>
    <row r="12" spans="1:27" s="12" customFormat="1" ht="18.75" customHeight="1" x14ac:dyDescent="0.2">
      <c r="E12" s="282" t="s">
        <v>6</v>
      </c>
      <c r="F12" s="282"/>
      <c r="G12" s="282"/>
      <c r="H12" s="282"/>
      <c r="I12" s="282"/>
      <c r="J12" s="282"/>
      <c r="K12" s="282"/>
      <c r="L12" s="282"/>
      <c r="M12" s="282"/>
      <c r="N12" s="282"/>
      <c r="O12" s="282"/>
      <c r="P12" s="282"/>
      <c r="Q12" s="282"/>
      <c r="R12" s="282"/>
      <c r="S12" s="282"/>
      <c r="T12" s="282"/>
      <c r="U12" s="282"/>
      <c r="V12" s="282"/>
      <c r="W12" s="282"/>
      <c r="X12" s="282"/>
      <c r="Y12" s="282"/>
    </row>
    <row r="13" spans="1:27" s="12" customFormat="1" ht="18.75" x14ac:dyDescent="0.2">
      <c r="E13" s="14"/>
      <c r="F13" s="14"/>
      <c r="G13" s="14"/>
      <c r="H13" s="14"/>
      <c r="I13" s="14"/>
      <c r="J13" s="14"/>
      <c r="K13" s="14"/>
      <c r="L13" s="14"/>
      <c r="M13" s="14"/>
      <c r="N13" s="14"/>
      <c r="O13" s="14"/>
      <c r="P13" s="14"/>
      <c r="Q13" s="14"/>
      <c r="R13" s="14"/>
      <c r="S13" s="13"/>
      <c r="T13" s="13"/>
      <c r="U13" s="13"/>
      <c r="V13" s="13"/>
      <c r="W13" s="13"/>
    </row>
    <row r="14" spans="1:27" s="12" customFormat="1" ht="18.75" customHeight="1" x14ac:dyDescent="0.2">
      <c r="E14" s="292" t="str">
        <f>'1. паспорт местоположение'!A14</f>
        <v>F_4492</v>
      </c>
      <c r="F14" s="292"/>
      <c r="G14" s="292"/>
      <c r="H14" s="292"/>
      <c r="I14" s="292"/>
      <c r="J14" s="292"/>
      <c r="K14" s="292"/>
      <c r="L14" s="292"/>
      <c r="M14" s="292"/>
      <c r="N14" s="292"/>
      <c r="O14" s="292"/>
      <c r="P14" s="292"/>
      <c r="Q14" s="292"/>
      <c r="R14" s="292"/>
      <c r="S14" s="292"/>
      <c r="T14" s="292"/>
      <c r="U14" s="292"/>
      <c r="V14" s="292"/>
      <c r="W14" s="292"/>
      <c r="X14" s="292"/>
      <c r="Y14" s="292"/>
    </row>
    <row r="15" spans="1:27" s="12" customFormat="1" ht="18.75" customHeight="1" x14ac:dyDescent="0.2">
      <c r="E15" s="282" t="s">
        <v>5</v>
      </c>
      <c r="F15" s="282"/>
      <c r="G15" s="282"/>
      <c r="H15" s="282"/>
      <c r="I15" s="282"/>
      <c r="J15" s="282"/>
      <c r="K15" s="282"/>
      <c r="L15" s="282"/>
      <c r="M15" s="282"/>
      <c r="N15" s="282"/>
      <c r="O15" s="282"/>
      <c r="P15" s="282"/>
      <c r="Q15" s="282"/>
      <c r="R15" s="282"/>
      <c r="S15" s="282"/>
      <c r="T15" s="282"/>
      <c r="U15" s="282"/>
      <c r="V15" s="282"/>
      <c r="W15" s="282"/>
      <c r="X15" s="282"/>
      <c r="Y15" s="282"/>
    </row>
    <row r="16" spans="1:27" s="9" customFormat="1" ht="15.75" customHeight="1" x14ac:dyDescent="0.2">
      <c r="E16" s="10"/>
      <c r="F16" s="10"/>
      <c r="G16" s="10"/>
      <c r="H16" s="10"/>
      <c r="I16" s="10"/>
      <c r="J16" s="10"/>
      <c r="K16" s="10"/>
      <c r="L16" s="10"/>
      <c r="M16" s="10"/>
      <c r="N16" s="10"/>
      <c r="O16" s="10"/>
      <c r="P16" s="10"/>
      <c r="Q16" s="10"/>
      <c r="R16" s="10"/>
      <c r="S16" s="10"/>
      <c r="T16" s="10"/>
      <c r="U16" s="10"/>
      <c r="V16" s="10"/>
      <c r="W16" s="10"/>
    </row>
    <row r="17" spans="1:27" s="3" customFormat="1" ht="39" customHeight="1" x14ac:dyDescent="0.2">
      <c r="E17" s="289" t="str">
        <f>'3.1. паспорт Техсостояние ПС'!A17</f>
        <v>Реконструкция сетей 60 кВ в западном энергорайоне Калининградской области с переводом на напряжение 110 кВ</v>
      </c>
      <c r="F17" s="289"/>
      <c r="G17" s="289"/>
      <c r="H17" s="289"/>
      <c r="I17" s="289"/>
      <c r="J17" s="289"/>
      <c r="K17" s="289"/>
      <c r="L17" s="289"/>
      <c r="M17" s="289"/>
      <c r="N17" s="289"/>
      <c r="O17" s="289"/>
      <c r="P17" s="289"/>
      <c r="Q17" s="289"/>
      <c r="R17" s="289"/>
      <c r="S17" s="289"/>
      <c r="T17" s="289"/>
      <c r="U17" s="289"/>
      <c r="V17" s="289"/>
      <c r="W17" s="289"/>
      <c r="X17" s="289"/>
      <c r="Y17" s="289"/>
    </row>
    <row r="18" spans="1:27" s="3" customFormat="1" ht="15" customHeight="1" x14ac:dyDescent="0.2">
      <c r="E18" s="282" t="s">
        <v>4</v>
      </c>
      <c r="F18" s="282"/>
      <c r="G18" s="282"/>
      <c r="H18" s="282"/>
      <c r="I18" s="282"/>
      <c r="J18" s="282"/>
      <c r="K18" s="282"/>
      <c r="L18" s="282"/>
      <c r="M18" s="282"/>
      <c r="N18" s="282"/>
      <c r="O18" s="282"/>
      <c r="P18" s="282"/>
      <c r="Q18" s="282"/>
      <c r="R18" s="282"/>
      <c r="S18" s="282"/>
      <c r="T18" s="282"/>
      <c r="U18" s="282"/>
      <c r="V18" s="282"/>
      <c r="W18" s="282"/>
      <c r="X18" s="282"/>
      <c r="Y18" s="282"/>
    </row>
    <row r="19" spans="1:27" s="3" customFormat="1" ht="15" customHeight="1" x14ac:dyDescent="0.2">
      <c r="E19" s="4"/>
      <c r="F19" s="4"/>
      <c r="G19" s="4"/>
      <c r="H19" s="4"/>
      <c r="I19" s="4"/>
      <c r="J19" s="4"/>
      <c r="K19" s="4"/>
      <c r="L19" s="4"/>
      <c r="M19" s="4"/>
      <c r="N19" s="4"/>
      <c r="O19" s="4"/>
      <c r="P19" s="4"/>
      <c r="Q19" s="4"/>
      <c r="R19" s="4"/>
      <c r="S19" s="4"/>
      <c r="T19" s="4"/>
      <c r="U19" s="4"/>
      <c r="V19" s="4"/>
      <c r="W19" s="4"/>
    </row>
    <row r="20" spans="1:27" s="3" customFormat="1" ht="15" customHeight="1" x14ac:dyDescent="0.2">
      <c r="E20" s="284"/>
      <c r="F20" s="284"/>
      <c r="G20" s="284"/>
      <c r="H20" s="284"/>
      <c r="I20" s="284"/>
      <c r="J20" s="284"/>
      <c r="K20" s="284"/>
      <c r="L20" s="284"/>
      <c r="M20" s="284"/>
      <c r="N20" s="284"/>
      <c r="O20" s="284"/>
      <c r="P20" s="284"/>
      <c r="Q20" s="284"/>
      <c r="R20" s="284"/>
      <c r="S20" s="284"/>
      <c r="T20" s="284"/>
      <c r="U20" s="284"/>
      <c r="V20" s="284"/>
      <c r="W20" s="284"/>
      <c r="X20" s="284"/>
      <c r="Y20" s="284"/>
    </row>
    <row r="21" spans="1:27" ht="25.5" customHeight="1" x14ac:dyDescent="0.25">
      <c r="A21" s="284" t="s">
        <v>371</v>
      </c>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row>
    <row r="22" spans="1:27" s="55" customFormat="1" ht="21" customHeight="1" x14ac:dyDescent="0.25"/>
    <row r="23" spans="1:27" ht="15.75" customHeight="1" x14ac:dyDescent="0.25">
      <c r="A23" s="320" t="s">
        <v>3</v>
      </c>
      <c r="B23" s="322" t="s">
        <v>378</v>
      </c>
      <c r="C23" s="323"/>
      <c r="D23" s="322" t="s">
        <v>380</v>
      </c>
      <c r="E23" s="323"/>
      <c r="F23" s="305" t="s">
        <v>88</v>
      </c>
      <c r="G23" s="307"/>
      <c r="H23" s="307"/>
      <c r="I23" s="306"/>
      <c r="J23" s="320" t="s">
        <v>381</v>
      </c>
      <c r="K23" s="322" t="s">
        <v>382</v>
      </c>
      <c r="L23" s="323"/>
      <c r="M23" s="322" t="s">
        <v>383</v>
      </c>
      <c r="N23" s="323"/>
      <c r="O23" s="322" t="s">
        <v>370</v>
      </c>
      <c r="P23" s="323"/>
      <c r="Q23" s="322" t="s">
        <v>121</v>
      </c>
      <c r="R23" s="323"/>
      <c r="S23" s="320" t="s">
        <v>120</v>
      </c>
      <c r="T23" s="320" t="s">
        <v>384</v>
      </c>
      <c r="U23" s="320" t="s">
        <v>379</v>
      </c>
      <c r="V23" s="322" t="s">
        <v>119</v>
      </c>
      <c r="W23" s="323"/>
      <c r="X23" s="305" t="s">
        <v>111</v>
      </c>
      <c r="Y23" s="307"/>
      <c r="Z23" s="305" t="s">
        <v>110</v>
      </c>
      <c r="AA23" s="307"/>
    </row>
    <row r="24" spans="1:27" ht="216" customHeight="1" x14ac:dyDescent="0.25">
      <c r="A24" s="326"/>
      <c r="B24" s="324"/>
      <c r="C24" s="325"/>
      <c r="D24" s="324"/>
      <c r="E24" s="325"/>
      <c r="F24" s="305" t="s">
        <v>118</v>
      </c>
      <c r="G24" s="306"/>
      <c r="H24" s="305" t="s">
        <v>117</v>
      </c>
      <c r="I24" s="306"/>
      <c r="J24" s="321"/>
      <c r="K24" s="324"/>
      <c r="L24" s="325"/>
      <c r="M24" s="324"/>
      <c r="N24" s="325"/>
      <c r="O24" s="324"/>
      <c r="P24" s="325"/>
      <c r="Q24" s="324"/>
      <c r="R24" s="325"/>
      <c r="S24" s="321"/>
      <c r="T24" s="321"/>
      <c r="U24" s="321"/>
      <c r="V24" s="324"/>
      <c r="W24" s="325"/>
      <c r="X24" s="97" t="s">
        <v>109</v>
      </c>
      <c r="Y24" s="97" t="s">
        <v>368</v>
      </c>
      <c r="Z24" s="97" t="s">
        <v>108</v>
      </c>
      <c r="AA24" s="97" t="s">
        <v>107</v>
      </c>
    </row>
    <row r="25" spans="1:27" ht="60" customHeight="1" x14ac:dyDescent="0.25">
      <c r="A25" s="321"/>
      <c r="B25" s="139" t="s">
        <v>105</v>
      </c>
      <c r="C25" s="139" t="s">
        <v>106</v>
      </c>
      <c r="D25" s="98" t="s">
        <v>105</v>
      </c>
      <c r="E25" s="98" t="s">
        <v>106</v>
      </c>
      <c r="F25" s="98" t="s">
        <v>105</v>
      </c>
      <c r="G25" s="98" t="s">
        <v>106</v>
      </c>
      <c r="H25" s="98" t="s">
        <v>105</v>
      </c>
      <c r="I25" s="98" t="s">
        <v>106</v>
      </c>
      <c r="J25" s="98" t="s">
        <v>105</v>
      </c>
      <c r="K25" s="98" t="s">
        <v>105</v>
      </c>
      <c r="L25" s="98" t="s">
        <v>106</v>
      </c>
      <c r="M25" s="98" t="s">
        <v>105</v>
      </c>
      <c r="N25" s="98" t="s">
        <v>106</v>
      </c>
      <c r="O25" s="98" t="s">
        <v>105</v>
      </c>
      <c r="P25" s="98" t="s">
        <v>106</v>
      </c>
      <c r="Q25" s="98" t="s">
        <v>105</v>
      </c>
      <c r="R25" s="98" t="s">
        <v>106</v>
      </c>
      <c r="S25" s="98" t="s">
        <v>105</v>
      </c>
      <c r="T25" s="98" t="s">
        <v>105</v>
      </c>
      <c r="U25" s="98" t="s">
        <v>105</v>
      </c>
      <c r="V25" s="98" t="s">
        <v>105</v>
      </c>
      <c r="W25" s="98" t="s">
        <v>106</v>
      </c>
      <c r="X25" s="98" t="s">
        <v>105</v>
      </c>
      <c r="Y25" s="98" t="s">
        <v>105</v>
      </c>
      <c r="Z25" s="97" t="s">
        <v>105</v>
      </c>
      <c r="AA25" s="97" t="s">
        <v>105</v>
      </c>
    </row>
    <row r="26" spans="1:27" x14ac:dyDescent="0.25">
      <c r="A26" s="102">
        <v>1</v>
      </c>
      <c r="B26" s="102">
        <v>2</v>
      </c>
      <c r="C26" s="102">
        <v>3</v>
      </c>
      <c r="D26" s="102">
        <v>4</v>
      </c>
      <c r="E26" s="102">
        <v>5</v>
      </c>
      <c r="F26" s="102">
        <v>6</v>
      </c>
      <c r="G26" s="102">
        <v>7</v>
      </c>
      <c r="H26" s="102">
        <v>8</v>
      </c>
      <c r="I26" s="102">
        <v>9</v>
      </c>
      <c r="J26" s="102">
        <v>10</v>
      </c>
      <c r="K26" s="102">
        <v>11</v>
      </c>
      <c r="L26" s="102">
        <v>12</v>
      </c>
      <c r="M26" s="102">
        <v>13</v>
      </c>
      <c r="N26" s="102">
        <v>14</v>
      </c>
      <c r="O26" s="102">
        <v>15</v>
      </c>
      <c r="P26" s="102">
        <v>16</v>
      </c>
      <c r="Q26" s="102">
        <v>19</v>
      </c>
      <c r="R26" s="102">
        <v>20</v>
      </c>
      <c r="S26" s="102">
        <v>21</v>
      </c>
      <c r="T26" s="102">
        <v>22</v>
      </c>
      <c r="U26" s="102">
        <v>23</v>
      </c>
      <c r="V26" s="102">
        <v>24</v>
      </c>
      <c r="W26" s="102">
        <v>25</v>
      </c>
      <c r="X26" s="102">
        <v>26</v>
      </c>
      <c r="Y26" s="102">
        <v>27</v>
      </c>
      <c r="Z26" s="102">
        <v>28</v>
      </c>
      <c r="AA26" s="102">
        <v>29</v>
      </c>
    </row>
    <row r="27" spans="1:27" s="257" customFormat="1" ht="78.75" x14ac:dyDescent="0.25">
      <c r="A27" s="256">
        <v>1</v>
      </c>
      <c r="B27" s="256" t="s">
        <v>534</v>
      </c>
      <c r="C27" s="256" t="s">
        <v>534</v>
      </c>
      <c r="D27" s="256" t="s">
        <v>281</v>
      </c>
      <c r="E27" s="256" t="s">
        <v>535</v>
      </c>
      <c r="F27" s="256" t="s">
        <v>281</v>
      </c>
      <c r="G27" s="256">
        <v>110</v>
      </c>
      <c r="H27" s="256" t="s">
        <v>281</v>
      </c>
      <c r="I27" s="256">
        <v>110</v>
      </c>
      <c r="J27" s="256" t="s">
        <v>281</v>
      </c>
      <c r="K27" s="256" t="s">
        <v>281</v>
      </c>
      <c r="L27" s="256">
        <v>2</v>
      </c>
      <c r="M27" s="256" t="s">
        <v>281</v>
      </c>
      <c r="N27" s="256">
        <v>240</v>
      </c>
      <c r="O27" s="256" t="s">
        <v>281</v>
      </c>
      <c r="P27" s="256" t="s">
        <v>533</v>
      </c>
      <c r="Q27" s="256" t="s">
        <v>281</v>
      </c>
      <c r="R27" s="302">
        <v>0.15</v>
      </c>
      <c r="S27" s="256" t="s">
        <v>281</v>
      </c>
      <c r="T27" s="256" t="s">
        <v>281</v>
      </c>
      <c r="U27" s="256" t="s">
        <v>281</v>
      </c>
      <c r="V27" s="256" t="s">
        <v>281</v>
      </c>
      <c r="W27" s="256" t="s">
        <v>281</v>
      </c>
      <c r="X27" s="256" t="s">
        <v>281</v>
      </c>
      <c r="Y27" s="256" t="s">
        <v>281</v>
      </c>
      <c r="Z27" s="256" t="s">
        <v>281</v>
      </c>
      <c r="AA27" s="256" t="s">
        <v>281</v>
      </c>
    </row>
    <row r="28" spans="1:27" s="257" customFormat="1" ht="94.5" x14ac:dyDescent="0.25">
      <c r="A28" s="256">
        <v>2</v>
      </c>
      <c r="B28" s="256" t="s">
        <v>536</v>
      </c>
      <c r="C28" s="256" t="s">
        <v>536</v>
      </c>
      <c r="D28" s="256" t="s">
        <v>281</v>
      </c>
      <c r="E28" s="256" t="s">
        <v>537</v>
      </c>
      <c r="F28" s="256" t="s">
        <v>281</v>
      </c>
      <c r="G28" s="256">
        <v>110</v>
      </c>
      <c r="H28" s="256" t="s">
        <v>281</v>
      </c>
      <c r="I28" s="256">
        <v>110</v>
      </c>
      <c r="J28" s="256" t="s">
        <v>281</v>
      </c>
      <c r="K28" s="256" t="s">
        <v>281</v>
      </c>
      <c r="L28" s="256">
        <v>2</v>
      </c>
      <c r="M28" s="256" t="s">
        <v>281</v>
      </c>
      <c r="N28" s="256">
        <v>240</v>
      </c>
      <c r="O28" s="256" t="s">
        <v>281</v>
      </c>
      <c r="P28" s="256" t="s">
        <v>533</v>
      </c>
      <c r="Q28" s="256" t="s">
        <v>281</v>
      </c>
      <c r="R28" s="304"/>
      <c r="S28" s="256" t="s">
        <v>281</v>
      </c>
      <c r="T28" s="256" t="s">
        <v>281</v>
      </c>
      <c r="U28" s="256" t="s">
        <v>281</v>
      </c>
      <c r="V28" s="256" t="s">
        <v>281</v>
      </c>
      <c r="W28" s="256" t="s">
        <v>281</v>
      </c>
      <c r="X28" s="256" t="s">
        <v>281</v>
      </c>
      <c r="Y28" s="256" t="s">
        <v>281</v>
      </c>
      <c r="Z28" s="256" t="s">
        <v>281</v>
      </c>
      <c r="AA28" s="256" t="s">
        <v>281</v>
      </c>
    </row>
    <row r="29" spans="1:27" s="257" customFormat="1" ht="157.5" x14ac:dyDescent="0.25">
      <c r="A29" s="256">
        <v>3</v>
      </c>
      <c r="B29" s="256" t="s">
        <v>281</v>
      </c>
      <c r="C29" s="256" t="s">
        <v>538</v>
      </c>
      <c r="D29" s="256" t="s">
        <v>281</v>
      </c>
      <c r="E29" s="256" t="s">
        <v>540</v>
      </c>
      <c r="F29" s="256" t="s">
        <v>281</v>
      </c>
      <c r="G29" s="256">
        <v>60</v>
      </c>
      <c r="H29" s="256" t="s">
        <v>281</v>
      </c>
      <c r="I29" s="256">
        <v>60</v>
      </c>
      <c r="J29" s="256" t="s">
        <v>281</v>
      </c>
      <c r="K29" s="256" t="s">
        <v>281</v>
      </c>
      <c r="L29" s="256">
        <v>2</v>
      </c>
      <c r="M29" s="256" t="s">
        <v>281</v>
      </c>
      <c r="N29" s="256">
        <v>185</v>
      </c>
      <c r="O29" s="256" t="s">
        <v>281</v>
      </c>
      <c r="P29" s="256" t="s">
        <v>533</v>
      </c>
      <c r="Q29" s="256" t="s">
        <v>281</v>
      </c>
      <c r="R29" s="302">
        <v>0.4</v>
      </c>
      <c r="S29" s="256" t="s">
        <v>281</v>
      </c>
      <c r="T29" s="256" t="s">
        <v>281</v>
      </c>
      <c r="U29" s="256" t="s">
        <v>281</v>
      </c>
      <c r="V29" s="256" t="s">
        <v>281</v>
      </c>
      <c r="W29" s="256" t="s">
        <v>281</v>
      </c>
      <c r="X29" s="256" t="s">
        <v>281</v>
      </c>
      <c r="Y29" s="256" t="s">
        <v>281</v>
      </c>
      <c r="Z29" s="256" t="s">
        <v>281</v>
      </c>
      <c r="AA29" s="256" t="s">
        <v>281</v>
      </c>
    </row>
    <row r="30" spans="1:27" s="257" customFormat="1" ht="157.5" x14ac:dyDescent="0.25">
      <c r="A30" s="256">
        <v>4</v>
      </c>
      <c r="B30" s="256" t="s">
        <v>281</v>
      </c>
      <c r="C30" s="256" t="s">
        <v>539</v>
      </c>
      <c r="D30" s="256" t="s">
        <v>281</v>
      </c>
      <c r="E30" s="256" t="s">
        <v>541</v>
      </c>
      <c r="F30" s="256" t="s">
        <v>281</v>
      </c>
      <c r="G30" s="256">
        <v>60</v>
      </c>
      <c r="H30" s="256" t="s">
        <v>281</v>
      </c>
      <c r="I30" s="256">
        <v>60</v>
      </c>
      <c r="J30" s="256" t="s">
        <v>281</v>
      </c>
      <c r="K30" s="256" t="s">
        <v>281</v>
      </c>
      <c r="L30" s="256">
        <v>2</v>
      </c>
      <c r="M30" s="256" t="s">
        <v>281</v>
      </c>
      <c r="N30" s="256">
        <v>185</v>
      </c>
      <c r="O30" s="256" t="s">
        <v>281</v>
      </c>
      <c r="P30" s="256" t="s">
        <v>533</v>
      </c>
      <c r="Q30" s="256" t="s">
        <v>281</v>
      </c>
      <c r="R30" s="304"/>
      <c r="S30" s="256" t="s">
        <v>281</v>
      </c>
      <c r="T30" s="256" t="s">
        <v>281</v>
      </c>
      <c r="U30" s="256" t="s">
        <v>281</v>
      </c>
      <c r="V30" s="256" t="s">
        <v>281</v>
      </c>
      <c r="W30" s="256" t="s">
        <v>281</v>
      </c>
      <c r="X30" s="256" t="s">
        <v>281</v>
      </c>
      <c r="Y30" s="256" t="s">
        <v>281</v>
      </c>
      <c r="Z30" s="256" t="s">
        <v>281</v>
      </c>
      <c r="AA30" s="256" t="s">
        <v>281</v>
      </c>
    </row>
    <row r="31" spans="1:27" s="257" customFormat="1" ht="47.25" x14ac:dyDescent="0.25">
      <c r="A31" s="256">
        <v>4</v>
      </c>
      <c r="B31" s="256" t="s">
        <v>281</v>
      </c>
      <c r="C31" s="256" t="s">
        <v>542</v>
      </c>
      <c r="D31" s="256" t="s">
        <v>281</v>
      </c>
      <c r="E31" s="256" t="s">
        <v>542</v>
      </c>
      <c r="F31" s="256" t="s">
        <v>281</v>
      </c>
      <c r="G31" s="256">
        <v>15</v>
      </c>
      <c r="H31" s="256" t="s">
        <v>281</v>
      </c>
      <c r="I31" s="256">
        <v>15</v>
      </c>
      <c r="J31" s="256" t="s">
        <v>281</v>
      </c>
      <c r="K31" s="256" t="s">
        <v>281</v>
      </c>
      <c r="L31" s="256">
        <v>1</v>
      </c>
      <c r="M31" s="256" t="s">
        <v>281</v>
      </c>
      <c r="N31" s="256" t="s">
        <v>544</v>
      </c>
      <c r="O31" s="256" t="s">
        <v>281</v>
      </c>
      <c r="P31" s="256" t="s">
        <v>543</v>
      </c>
      <c r="Q31" s="256" t="s">
        <v>281</v>
      </c>
      <c r="R31" s="255">
        <v>10</v>
      </c>
      <c r="S31" s="256" t="s">
        <v>281</v>
      </c>
      <c r="T31" s="256" t="s">
        <v>281</v>
      </c>
      <c r="U31" s="256" t="s">
        <v>281</v>
      </c>
      <c r="V31" s="256" t="s">
        <v>281</v>
      </c>
      <c r="W31" s="256" t="s">
        <v>281</v>
      </c>
      <c r="X31" s="256" t="s">
        <v>281</v>
      </c>
      <c r="Y31" s="256" t="s">
        <v>281</v>
      </c>
      <c r="Z31" s="256" t="s">
        <v>281</v>
      </c>
      <c r="AA31" s="256" t="s">
        <v>281</v>
      </c>
    </row>
    <row r="32" spans="1:27" ht="3" customHeight="1" x14ac:dyDescent="0.25">
      <c r="X32" s="99"/>
      <c r="Y32" s="100"/>
      <c r="Z32" s="48"/>
      <c r="AA32" s="48"/>
    </row>
    <row r="33" spans="1:27" s="53" customFormat="1" ht="12.75" x14ac:dyDescent="0.2">
      <c r="A33" s="54"/>
      <c r="B33" s="54"/>
      <c r="C33" s="54"/>
      <c r="E33" s="54"/>
      <c r="X33" s="101"/>
      <c r="Y33" s="101"/>
      <c r="Z33" s="101"/>
      <c r="AA33" s="101"/>
    </row>
    <row r="34" spans="1:27" s="53" customFormat="1" ht="12.75" x14ac:dyDescent="0.2">
      <c r="A34" s="54"/>
      <c r="B34" s="54"/>
      <c r="C34" s="54"/>
    </row>
  </sheetData>
  <mergeCells count="29">
    <mergeCell ref="R27:R28"/>
    <mergeCell ref="R29:R30"/>
    <mergeCell ref="E20:Y20"/>
    <mergeCell ref="A23:A25"/>
    <mergeCell ref="D23:E24"/>
    <mergeCell ref="F23:I23"/>
    <mergeCell ref="J23:J24"/>
    <mergeCell ref="K23:L24"/>
    <mergeCell ref="M23:N24"/>
    <mergeCell ref="Q23:R24"/>
    <mergeCell ref="S23:S24"/>
    <mergeCell ref="T23:T24"/>
    <mergeCell ref="X23:Y23"/>
    <mergeCell ref="V23:W24"/>
    <mergeCell ref="Z23:AA23"/>
    <mergeCell ref="U23:U24"/>
    <mergeCell ref="A21:AA21"/>
    <mergeCell ref="O23:P24"/>
    <mergeCell ref="F24:G24"/>
    <mergeCell ref="H24:I24"/>
    <mergeCell ref="B23:C24"/>
    <mergeCell ref="A7:AA7"/>
    <mergeCell ref="E18:Y18"/>
    <mergeCell ref="E17:Y17"/>
    <mergeCell ref="E9:Y9"/>
    <mergeCell ref="E11:Y11"/>
    <mergeCell ref="E12:Y12"/>
    <mergeCell ref="E14:Y14"/>
    <mergeCell ref="E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4"/>
  <sheetViews>
    <sheetView view="pageBreakPreview" topLeftCell="A6" zoomScale="70" zoomScaleSheetLayoutView="7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x14ac:dyDescent="0.25">
      <c r="A1" s="223" t="s">
        <v>438</v>
      </c>
      <c r="B1" s="1" t="e">
        <f>'3.2 паспорт Техсостояние ЛЭП'!B1</f>
        <v>#REF!</v>
      </c>
    </row>
    <row r="3" spans="1:29" s="12" customFormat="1" ht="18.75" customHeight="1" x14ac:dyDescent="0.2">
      <c r="A3" s="18"/>
      <c r="C3" s="38" t="s">
        <v>66</v>
      </c>
      <c r="E3" s="16"/>
      <c r="F3" s="16"/>
    </row>
    <row r="4" spans="1:29" s="12" customFormat="1" ht="18.75" customHeight="1" x14ac:dyDescent="0.3">
      <c r="A4" s="18"/>
      <c r="C4" s="15" t="s">
        <v>8</v>
      </c>
      <c r="E4" s="16"/>
      <c r="F4" s="16"/>
    </row>
    <row r="5" spans="1:29" s="12" customFormat="1" ht="18.75" x14ac:dyDescent="0.3">
      <c r="A5" s="17"/>
      <c r="C5" s="15" t="s">
        <v>65</v>
      </c>
      <c r="E5" s="16"/>
      <c r="F5" s="16"/>
    </row>
    <row r="6" spans="1:29" s="12" customFormat="1" ht="18.75" x14ac:dyDescent="0.3">
      <c r="A6" s="17"/>
      <c r="C6" s="15"/>
      <c r="E6" s="16"/>
      <c r="F6" s="16"/>
    </row>
    <row r="7" spans="1:29" s="12" customFormat="1" ht="15.75" x14ac:dyDescent="0.2">
      <c r="A7" s="294" t="str">
        <f>'3.2 паспорт Техсостояние ЛЭП'!A7</f>
        <v>Год раскрытия информации: 2016 год</v>
      </c>
      <c r="B7" s="294"/>
      <c r="C7" s="294"/>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row>
    <row r="8" spans="1:29" s="12" customFormat="1" ht="18.75" x14ac:dyDescent="0.3">
      <c r="A8" s="17"/>
      <c r="E8" s="16"/>
      <c r="F8" s="16"/>
      <c r="G8" s="15"/>
    </row>
    <row r="9" spans="1:29" s="12" customFormat="1" ht="18.75" x14ac:dyDescent="0.2">
      <c r="A9" s="287" t="s">
        <v>7</v>
      </c>
      <c r="B9" s="287"/>
      <c r="C9" s="287"/>
      <c r="D9" s="13"/>
      <c r="E9" s="13"/>
      <c r="F9" s="13"/>
      <c r="G9" s="13"/>
      <c r="H9" s="13"/>
      <c r="I9" s="13"/>
      <c r="J9" s="13"/>
      <c r="K9" s="13"/>
      <c r="L9" s="13"/>
      <c r="M9" s="13"/>
      <c r="N9" s="13"/>
      <c r="O9" s="13"/>
      <c r="P9" s="13"/>
      <c r="Q9" s="13"/>
      <c r="R9" s="13"/>
      <c r="S9" s="13"/>
      <c r="T9" s="13"/>
      <c r="U9" s="13"/>
    </row>
    <row r="10" spans="1:29" s="12" customFormat="1" ht="18.75" x14ac:dyDescent="0.2">
      <c r="A10" s="287"/>
      <c r="B10" s="287"/>
      <c r="C10" s="287"/>
      <c r="D10" s="14"/>
      <c r="E10" s="14"/>
      <c r="F10" s="14"/>
      <c r="G10" s="14"/>
      <c r="H10" s="13"/>
      <c r="I10" s="13"/>
      <c r="J10" s="13"/>
      <c r="K10" s="13"/>
      <c r="L10" s="13"/>
      <c r="M10" s="13"/>
      <c r="N10" s="13"/>
      <c r="O10" s="13"/>
      <c r="P10" s="13"/>
      <c r="Q10" s="13"/>
      <c r="R10" s="13"/>
      <c r="S10" s="13"/>
      <c r="T10" s="13"/>
      <c r="U10" s="13"/>
    </row>
    <row r="11" spans="1:29" s="12" customFormat="1" ht="18.75" x14ac:dyDescent="0.2">
      <c r="A11" s="292" t="str">
        <f>'3.2 паспорт Техсостояние ЛЭП'!E11</f>
        <v>АО "Янтарьэнерго"</v>
      </c>
      <c r="B11" s="292"/>
      <c r="C11" s="292"/>
      <c r="D11" s="8"/>
      <c r="E11" s="8"/>
      <c r="F11" s="8"/>
      <c r="G11" s="8"/>
      <c r="H11" s="13"/>
      <c r="I11" s="13"/>
      <c r="J11" s="13"/>
      <c r="K11" s="13"/>
      <c r="L11" s="13"/>
      <c r="M11" s="13"/>
      <c r="N11" s="13"/>
      <c r="O11" s="13"/>
      <c r="P11" s="13"/>
      <c r="Q11" s="13"/>
      <c r="R11" s="13"/>
      <c r="S11" s="13"/>
      <c r="T11" s="13"/>
      <c r="U11" s="13"/>
    </row>
    <row r="12" spans="1:29" s="12" customFormat="1" ht="18.75" x14ac:dyDescent="0.2">
      <c r="A12" s="282" t="s">
        <v>6</v>
      </c>
      <c r="B12" s="282"/>
      <c r="C12" s="282"/>
      <c r="D12" s="6"/>
      <c r="E12" s="6"/>
      <c r="F12" s="6"/>
      <c r="G12" s="6"/>
      <c r="H12" s="13"/>
      <c r="I12" s="13"/>
      <c r="J12" s="13"/>
      <c r="K12" s="13"/>
      <c r="L12" s="13"/>
      <c r="M12" s="13"/>
      <c r="N12" s="13"/>
      <c r="O12" s="13"/>
      <c r="P12" s="13"/>
      <c r="Q12" s="13"/>
      <c r="R12" s="13"/>
      <c r="S12" s="13"/>
      <c r="T12" s="13"/>
      <c r="U12" s="13"/>
    </row>
    <row r="13" spans="1:29" s="12" customFormat="1" ht="18.75" x14ac:dyDescent="0.2">
      <c r="A13" s="287"/>
      <c r="B13" s="287"/>
      <c r="C13" s="287"/>
      <c r="D13" s="14"/>
      <c r="E13" s="14"/>
      <c r="F13" s="14"/>
      <c r="G13" s="14"/>
      <c r="H13" s="13"/>
      <c r="I13" s="13"/>
      <c r="J13" s="13"/>
      <c r="K13" s="13"/>
      <c r="L13" s="13"/>
      <c r="M13" s="13"/>
      <c r="N13" s="13"/>
      <c r="O13" s="13"/>
      <c r="P13" s="13"/>
      <c r="Q13" s="13"/>
      <c r="R13" s="13"/>
      <c r="S13" s="13"/>
      <c r="T13" s="13"/>
      <c r="U13" s="13"/>
    </row>
    <row r="14" spans="1:29" s="12" customFormat="1" ht="18.75" x14ac:dyDescent="0.2">
      <c r="A14" s="292" t="str">
        <f>'3.2 паспорт Техсостояние ЛЭП'!E14</f>
        <v>F_4492</v>
      </c>
      <c r="B14" s="292"/>
      <c r="C14" s="292"/>
      <c r="D14" s="8"/>
      <c r="E14" s="8"/>
      <c r="F14" s="8"/>
      <c r="G14" s="8"/>
      <c r="H14" s="13"/>
      <c r="I14" s="13"/>
      <c r="J14" s="13"/>
      <c r="K14" s="13"/>
      <c r="L14" s="13"/>
      <c r="M14" s="13"/>
      <c r="N14" s="13"/>
      <c r="O14" s="13"/>
      <c r="P14" s="13"/>
      <c r="Q14" s="13"/>
      <c r="R14" s="13"/>
      <c r="S14" s="13"/>
      <c r="T14" s="13"/>
      <c r="U14" s="13"/>
    </row>
    <row r="15" spans="1:29" s="12" customFormat="1" ht="18.75" x14ac:dyDescent="0.2">
      <c r="A15" s="282" t="s">
        <v>5</v>
      </c>
      <c r="B15" s="282"/>
      <c r="C15" s="282"/>
      <c r="D15" s="6"/>
      <c r="E15" s="6"/>
      <c r="F15" s="6"/>
      <c r="G15" s="6"/>
      <c r="H15" s="13"/>
      <c r="I15" s="13"/>
      <c r="J15" s="13"/>
      <c r="K15" s="13"/>
      <c r="L15" s="13"/>
      <c r="M15" s="13"/>
      <c r="N15" s="13"/>
      <c r="O15" s="13"/>
      <c r="P15" s="13"/>
      <c r="Q15" s="13"/>
      <c r="R15" s="13"/>
      <c r="S15" s="13"/>
      <c r="T15" s="13"/>
      <c r="U15" s="13"/>
    </row>
    <row r="16" spans="1:29" s="9" customFormat="1" ht="15.75" customHeight="1" x14ac:dyDescent="0.2">
      <c r="A16" s="293"/>
      <c r="B16" s="293"/>
      <c r="C16" s="293"/>
      <c r="D16" s="10"/>
      <c r="E16" s="10"/>
      <c r="F16" s="10"/>
      <c r="G16" s="10"/>
      <c r="H16" s="10"/>
      <c r="I16" s="10"/>
      <c r="J16" s="10"/>
      <c r="K16" s="10"/>
      <c r="L16" s="10"/>
      <c r="M16" s="10"/>
      <c r="N16" s="10"/>
      <c r="O16" s="10"/>
      <c r="P16" s="10"/>
      <c r="Q16" s="10"/>
      <c r="R16" s="10"/>
      <c r="S16" s="10"/>
      <c r="T16" s="10"/>
      <c r="U16" s="10"/>
    </row>
    <row r="17" spans="1:21" s="3" customFormat="1" ht="55.5" customHeight="1" x14ac:dyDescent="0.2">
      <c r="A17" s="289" t="str">
        <f>'3.2 паспорт Техсостояние ЛЭП'!E17</f>
        <v>Реконструкция сетей 60 кВ в западном энергорайоне Калининградской области с переводом на напряжение 110 кВ</v>
      </c>
      <c r="B17" s="289"/>
      <c r="C17" s="289"/>
      <c r="D17" s="8"/>
      <c r="E17" s="8"/>
      <c r="F17" s="8"/>
      <c r="G17" s="8"/>
      <c r="H17" s="8"/>
      <c r="I17" s="8"/>
      <c r="J17" s="8"/>
      <c r="K17" s="8"/>
      <c r="L17" s="8"/>
      <c r="M17" s="8"/>
      <c r="N17" s="8"/>
      <c r="O17" s="8"/>
      <c r="P17" s="8"/>
      <c r="Q17" s="8"/>
      <c r="R17" s="8"/>
      <c r="S17" s="8"/>
      <c r="T17" s="8"/>
      <c r="U17" s="8"/>
    </row>
    <row r="18" spans="1:21" s="3" customFormat="1" ht="15" customHeight="1" x14ac:dyDescent="0.2">
      <c r="A18" s="282" t="s">
        <v>4</v>
      </c>
      <c r="B18" s="282"/>
      <c r="C18" s="282"/>
      <c r="D18" s="6"/>
      <c r="E18" s="6"/>
      <c r="F18" s="6"/>
      <c r="G18" s="6"/>
      <c r="H18" s="6"/>
      <c r="I18" s="6"/>
      <c r="J18" s="6"/>
      <c r="K18" s="6"/>
      <c r="L18" s="6"/>
      <c r="M18" s="6"/>
      <c r="N18" s="6"/>
      <c r="O18" s="6"/>
      <c r="P18" s="6"/>
      <c r="Q18" s="6"/>
      <c r="R18" s="6"/>
      <c r="S18" s="6"/>
      <c r="T18" s="6"/>
      <c r="U18" s="6"/>
    </row>
    <row r="19" spans="1:21" s="3" customFormat="1" ht="15" customHeight="1" x14ac:dyDescent="0.2">
      <c r="A19" s="290"/>
      <c r="B19" s="290"/>
      <c r="C19" s="290"/>
      <c r="D19" s="4"/>
      <c r="E19" s="4"/>
      <c r="F19" s="4"/>
      <c r="G19" s="4"/>
      <c r="H19" s="4"/>
      <c r="I19" s="4"/>
      <c r="J19" s="4"/>
      <c r="K19" s="4"/>
      <c r="L19" s="4"/>
      <c r="M19" s="4"/>
      <c r="N19" s="4"/>
      <c r="O19" s="4"/>
      <c r="P19" s="4"/>
      <c r="Q19" s="4"/>
      <c r="R19" s="4"/>
    </row>
    <row r="20" spans="1:21" s="3" customFormat="1" ht="27.75" customHeight="1" x14ac:dyDescent="0.2">
      <c r="A20" s="283" t="s">
        <v>363</v>
      </c>
      <c r="B20" s="283"/>
      <c r="C20" s="283"/>
      <c r="D20" s="7"/>
      <c r="E20" s="7"/>
      <c r="F20" s="7"/>
      <c r="G20" s="7"/>
      <c r="H20" s="7"/>
      <c r="I20" s="7"/>
      <c r="J20" s="7"/>
      <c r="K20" s="7"/>
      <c r="L20" s="7"/>
      <c r="M20" s="7"/>
      <c r="N20" s="7"/>
      <c r="O20" s="7"/>
      <c r="P20" s="7"/>
      <c r="Q20" s="7"/>
      <c r="R20" s="7"/>
      <c r="S20" s="7"/>
      <c r="T20" s="7"/>
      <c r="U20" s="7"/>
    </row>
    <row r="21" spans="1:21" s="3" customFormat="1" ht="15" customHeight="1" x14ac:dyDescent="0.2">
      <c r="A21" s="6"/>
      <c r="B21" s="6"/>
      <c r="C21" s="6"/>
      <c r="D21" s="6"/>
      <c r="E21" s="6"/>
      <c r="F21" s="6"/>
      <c r="G21" s="6"/>
      <c r="H21" s="4"/>
      <c r="I21" s="4"/>
      <c r="J21" s="4"/>
      <c r="K21" s="4"/>
      <c r="L21" s="4"/>
      <c r="M21" s="4"/>
      <c r="N21" s="4"/>
      <c r="O21" s="4"/>
      <c r="P21" s="4"/>
      <c r="Q21" s="4"/>
      <c r="R21" s="4"/>
    </row>
    <row r="22" spans="1:21" s="3" customFormat="1" ht="39.75" customHeight="1" x14ac:dyDescent="0.2">
      <c r="A22" s="25" t="s">
        <v>3</v>
      </c>
      <c r="B22" s="37" t="s">
        <v>64</v>
      </c>
      <c r="C22" s="36" t="s">
        <v>63</v>
      </c>
      <c r="D22" s="29"/>
      <c r="E22" s="29"/>
      <c r="F22" s="29"/>
      <c r="G22" s="29"/>
      <c r="H22" s="28"/>
      <c r="I22" s="28"/>
      <c r="J22" s="28"/>
      <c r="K22" s="28"/>
      <c r="L22" s="28"/>
      <c r="M22" s="28"/>
      <c r="N22" s="28"/>
      <c r="O22" s="28"/>
      <c r="P22" s="28"/>
      <c r="Q22" s="28"/>
      <c r="R22" s="28"/>
      <c r="S22" s="27"/>
      <c r="T22" s="27"/>
      <c r="U22" s="27"/>
    </row>
    <row r="23" spans="1:21" s="3" customFormat="1" ht="16.5" customHeight="1" x14ac:dyDescent="0.2">
      <c r="A23" s="36">
        <v>1</v>
      </c>
      <c r="B23" s="37">
        <v>2</v>
      </c>
      <c r="C23" s="36">
        <v>3</v>
      </c>
      <c r="D23" s="29"/>
      <c r="E23" s="29"/>
      <c r="F23" s="29"/>
      <c r="G23" s="29"/>
      <c r="H23" s="28"/>
      <c r="I23" s="28"/>
      <c r="J23" s="28"/>
      <c r="K23" s="28"/>
      <c r="L23" s="28"/>
      <c r="M23" s="28"/>
      <c r="N23" s="28"/>
      <c r="O23" s="28"/>
      <c r="P23" s="28"/>
      <c r="Q23" s="28"/>
      <c r="R23" s="28"/>
      <c r="S23" s="27"/>
      <c r="T23" s="27"/>
      <c r="U23" s="27"/>
    </row>
    <row r="24" spans="1:21" s="3" customFormat="1" ht="142.5" customHeight="1" x14ac:dyDescent="0.2">
      <c r="A24" s="24" t="s">
        <v>62</v>
      </c>
      <c r="B24" s="30" t="s">
        <v>376</v>
      </c>
      <c r="C24" s="39" t="s">
        <v>455</v>
      </c>
      <c r="D24" s="29"/>
      <c r="E24" s="29"/>
      <c r="F24" s="28"/>
      <c r="G24" s="28"/>
      <c r="H24" s="28"/>
      <c r="I24" s="28"/>
      <c r="J24" s="28"/>
      <c r="K24" s="28"/>
      <c r="L24" s="28"/>
      <c r="M24" s="28"/>
      <c r="N24" s="28"/>
      <c r="O24" s="28"/>
      <c r="P24" s="28"/>
      <c r="Q24" s="27"/>
      <c r="R24" s="27"/>
      <c r="S24" s="27"/>
      <c r="T24" s="27"/>
      <c r="U24" s="27"/>
    </row>
    <row r="25" spans="1:21" ht="146.25" customHeight="1" x14ac:dyDescent="0.25">
      <c r="A25" s="24" t="s">
        <v>61</v>
      </c>
      <c r="B25" s="26" t="s">
        <v>58</v>
      </c>
      <c r="C25" s="36" t="s">
        <v>456</v>
      </c>
      <c r="D25" s="23"/>
      <c r="E25" s="23"/>
      <c r="F25" s="23"/>
      <c r="G25" s="23"/>
      <c r="H25" s="23"/>
      <c r="I25" s="23"/>
      <c r="J25" s="23"/>
      <c r="K25" s="23"/>
      <c r="L25" s="23"/>
      <c r="M25" s="23"/>
      <c r="N25" s="23"/>
      <c r="O25" s="23"/>
      <c r="P25" s="23"/>
      <c r="Q25" s="23"/>
      <c r="R25" s="23"/>
      <c r="S25" s="23"/>
      <c r="T25" s="23"/>
      <c r="U25" s="23"/>
    </row>
    <row r="26" spans="1:21" ht="63" customHeight="1" x14ac:dyDescent="0.25">
      <c r="A26" s="24" t="s">
        <v>60</v>
      </c>
      <c r="B26" s="26" t="s">
        <v>396</v>
      </c>
      <c r="C26" s="36" t="s">
        <v>457</v>
      </c>
      <c r="D26" s="23"/>
      <c r="E26" s="23"/>
      <c r="F26" s="23"/>
      <c r="G26" s="23"/>
      <c r="H26" s="23"/>
      <c r="I26" s="23"/>
      <c r="J26" s="23"/>
      <c r="K26" s="23"/>
      <c r="L26" s="23"/>
      <c r="M26" s="23"/>
      <c r="N26" s="23"/>
      <c r="O26" s="23"/>
      <c r="P26" s="23"/>
      <c r="Q26" s="23"/>
      <c r="R26" s="23"/>
      <c r="S26" s="23"/>
      <c r="T26" s="23"/>
      <c r="U26" s="23"/>
    </row>
    <row r="27" spans="1:21" ht="63" customHeight="1" x14ac:dyDescent="0.25">
      <c r="A27" s="24" t="s">
        <v>59</v>
      </c>
      <c r="B27" s="26" t="s">
        <v>397</v>
      </c>
      <c r="C27" s="36" t="s">
        <v>548</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205</v>
      </c>
      <c r="C28" s="36" t="s">
        <v>459</v>
      </c>
      <c r="D28" s="23"/>
      <c r="E28" s="23"/>
      <c r="F28" s="23"/>
      <c r="G28" s="23"/>
      <c r="H28" s="23"/>
      <c r="I28" s="23"/>
      <c r="J28" s="23"/>
      <c r="K28" s="23"/>
      <c r="L28" s="23"/>
      <c r="M28" s="23"/>
      <c r="N28" s="23"/>
      <c r="O28" s="23"/>
      <c r="P28" s="23"/>
      <c r="Q28" s="23"/>
      <c r="R28" s="23"/>
      <c r="S28" s="23"/>
      <c r="T28" s="23"/>
      <c r="U28" s="23"/>
    </row>
    <row r="29" spans="1:21" ht="250.5" customHeight="1" x14ac:dyDescent="0.25">
      <c r="A29" s="24" t="s">
        <v>56</v>
      </c>
      <c r="B29" s="26" t="s">
        <v>377</v>
      </c>
      <c r="C29" s="39" t="s">
        <v>458</v>
      </c>
      <c r="D29" s="23"/>
      <c r="E29" s="23"/>
      <c r="F29" s="23"/>
      <c r="G29" s="23"/>
      <c r="H29" s="23"/>
      <c r="I29" s="23"/>
      <c r="J29" s="23"/>
      <c r="K29" s="23"/>
      <c r="L29" s="23"/>
      <c r="M29" s="23"/>
      <c r="N29" s="23"/>
      <c r="O29" s="23"/>
      <c r="P29" s="23"/>
      <c r="Q29" s="23"/>
      <c r="R29" s="23"/>
      <c r="S29" s="23"/>
      <c r="T29" s="23"/>
      <c r="U29" s="23"/>
    </row>
    <row r="30" spans="1:21" ht="42.75" customHeight="1" x14ac:dyDescent="0.25">
      <c r="A30" s="24" t="s">
        <v>54</v>
      </c>
      <c r="B30" s="26" t="s">
        <v>55</v>
      </c>
      <c r="C30" s="36">
        <v>2016</v>
      </c>
      <c r="D30" s="23"/>
      <c r="E30" s="23"/>
      <c r="F30" s="23"/>
      <c r="G30" s="23"/>
      <c r="H30" s="23"/>
      <c r="I30" s="23"/>
      <c r="J30" s="23"/>
      <c r="K30" s="23"/>
      <c r="L30" s="23"/>
      <c r="M30" s="23"/>
      <c r="N30" s="23"/>
      <c r="O30" s="23"/>
      <c r="P30" s="23"/>
      <c r="Q30" s="23"/>
      <c r="R30" s="23"/>
      <c r="S30" s="23"/>
      <c r="T30" s="23"/>
      <c r="U30" s="23"/>
    </row>
    <row r="31" spans="1:21" ht="42.75" customHeight="1" x14ac:dyDescent="0.25">
      <c r="A31" s="24" t="s">
        <v>52</v>
      </c>
      <c r="B31" s="25" t="s">
        <v>53</v>
      </c>
      <c r="C31" s="36">
        <v>2018</v>
      </c>
      <c r="D31" s="23"/>
      <c r="E31" s="23"/>
      <c r="F31" s="23"/>
      <c r="G31" s="23"/>
      <c r="H31" s="23"/>
      <c r="I31" s="23"/>
      <c r="J31" s="23"/>
      <c r="K31" s="23"/>
      <c r="L31" s="23"/>
      <c r="M31" s="23"/>
      <c r="N31" s="23"/>
      <c r="O31" s="23"/>
      <c r="P31" s="23"/>
      <c r="Q31" s="23"/>
      <c r="R31" s="23"/>
      <c r="S31" s="23"/>
      <c r="T31" s="23"/>
      <c r="U31" s="23"/>
    </row>
    <row r="32" spans="1:21" ht="42.75" customHeight="1" x14ac:dyDescent="0.25">
      <c r="A32" s="24" t="s">
        <v>70</v>
      </c>
      <c r="B32" s="25" t="s">
        <v>51</v>
      </c>
      <c r="C32" s="36" t="s">
        <v>434</v>
      </c>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9"/>
  <sheetViews>
    <sheetView view="pageBreakPreview" zoomScale="55" zoomScaleNormal="80" zoomScaleSheetLayoutView="55" workbookViewId="0">
      <selection activeCell="B30" sqref="B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A1" s="223" t="s">
        <v>438</v>
      </c>
      <c r="B1" s="1" t="e">
        <f>'3.3 паспорт описание'!B1</f>
        <v>#REF!</v>
      </c>
    </row>
    <row r="3" spans="1:28" ht="18.75" x14ac:dyDescent="0.25">
      <c r="Z3" s="38" t="s">
        <v>66</v>
      </c>
    </row>
    <row r="4" spans="1:28" ht="18.75" x14ac:dyDescent="0.3">
      <c r="Z4" s="15" t="s">
        <v>8</v>
      </c>
    </row>
    <row r="5" spans="1:28" ht="18.75" x14ac:dyDescent="0.3">
      <c r="Z5" s="15" t="s">
        <v>65</v>
      </c>
    </row>
    <row r="6" spans="1:28" ht="18.75" customHeight="1" x14ac:dyDescent="0.25">
      <c r="A6" s="294" t="str">
        <f>'3.3 паспорт описание'!A7</f>
        <v>Год раскрытия информации: 2016 год</v>
      </c>
      <c r="B6" s="294"/>
      <c r="C6" s="294"/>
      <c r="D6" s="294"/>
      <c r="E6" s="294"/>
      <c r="F6" s="294"/>
      <c r="G6" s="294"/>
      <c r="H6" s="294"/>
      <c r="I6" s="294"/>
      <c r="J6" s="294"/>
      <c r="K6" s="294"/>
      <c r="L6" s="294"/>
      <c r="M6" s="294"/>
      <c r="N6" s="294"/>
      <c r="O6" s="294"/>
      <c r="P6" s="294"/>
      <c r="Q6" s="294"/>
      <c r="R6" s="294"/>
      <c r="S6" s="294"/>
      <c r="T6" s="294"/>
      <c r="U6" s="294"/>
      <c r="V6" s="294"/>
      <c r="W6" s="294"/>
      <c r="X6" s="294"/>
      <c r="Y6" s="294"/>
      <c r="Z6" s="294"/>
    </row>
    <row r="8" spans="1:28" ht="18.75" x14ac:dyDescent="0.25">
      <c r="A8" s="287" t="s">
        <v>7</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136"/>
      <c r="AB8" s="136"/>
    </row>
    <row r="9" spans="1:28" ht="18.75" x14ac:dyDescent="0.25">
      <c r="A9" s="287"/>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136"/>
      <c r="AB9" s="136"/>
    </row>
    <row r="10" spans="1:28" ht="15.75" x14ac:dyDescent="0.25">
      <c r="A10" s="292" t="str">
        <f>'3.3 паспорт описание'!A11:C11</f>
        <v>АО "Янтарьэнерго"</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137"/>
      <c r="AB10" s="137"/>
    </row>
    <row r="11" spans="1:28" ht="15.75" x14ac:dyDescent="0.25">
      <c r="A11" s="282" t="s">
        <v>6</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138"/>
      <c r="AB11" s="138"/>
    </row>
    <row r="12" spans="1:28" ht="18.75" x14ac:dyDescent="0.25">
      <c r="A12" s="287"/>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136"/>
      <c r="AB12" s="136"/>
    </row>
    <row r="13" spans="1:28" ht="15.75" x14ac:dyDescent="0.25">
      <c r="A13" s="292" t="str">
        <f>'3.3 паспорт описание'!A14:C14</f>
        <v>F_4492</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137"/>
      <c r="AB13" s="137"/>
    </row>
    <row r="14" spans="1:28" ht="15.75" x14ac:dyDescent="0.25">
      <c r="A14" s="282" t="s">
        <v>5</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138"/>
      <c r="AB14" s="138"/>
    </row>
    <row r="15" spans="1:28" ht="18.75" x14ac:dyDescent="0.25">
      <c r="A15" s="293"/>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11"/>
      <c r="AB15" s="11"/>
    </row>
    <row r="16" spans="1:28" ht="24.75" customHeight="1" x14ac:dyDescent="0.25">
      <c r="A16" s="289" t="str">
        <f>'3.3 паспорт описание'!A17:C17</f>
        <v>Реконструкция сетей 60 кВ в западном энергорайоне Калининградской области с переводом на напряжение 110 кВ</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37"/>
      <c r="AB16" s="137"/>
    </row>
    <row r="17" spans="1:28" ht="15.75" x14ac:dyDescent="0.25">
      <c r="A17" s="282" t="s">
        <v>4</v>
      </c>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38"/>
      <c r="AB17" s="138"/>
    </row>
    <row r="18" spans="1:28"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46"/>
      <c r="AB18" s="146"/>
    </row>
    <row r="19" spans="1:2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46"/>
      <c r="AB19" s="146"/>
    </row>
    <row r="20" spans="1:2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146"/>
      <c r="AB20" s="146"/>
    </row>
    <row r="21" spans="1:28" x14ac:dyDescent="0.25">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146"/>
      <c r="AB21" s="146"/>
    </row>
    <row r="22" spans="1:28" x14ac:dyDescent="0.25">
      <c r="A22" s="328"/>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147"/>
      <c r="AB22" s="147"/>
    </row>
    <row r="23" spans="1:28" x14ac:dyDescent="0.25">
      <c r="A23" s="328"/>
      <c r="B23" s="328"/>
      <c r="C23" s="328"/>
      <c r="D23" s="328"/>
      <c r="E23" s="328"/>
      <c r="F23" s="328"/>
      <c r="G23" s="328"/>
      <c r="H23" s="328"/>
      <c r="I23" s="328"/>
      <c r="J23" s="328"/>
      <c r="K23" s="328"/>
      <c r="L23" s="328"/>
      <c r="M23" s="328"/>
      <c r="N23" s="328"/>
      <c r="O23" s="328"/>
      <c r="P23" s="328"/>
      <c r="Q23" s="328"/>
      <c r="R23" s="328"/>
      <c r="S23" s="328"/>
      <c r="T23" s="328"/>
      <c r="U23" s="328"/>
      <c r="V23" s="328"/>
      <c r="W23" s="328"/>
      <c r="X23" s="328"/>
      <c r="Y23" s="328"/>
      <c r="Z23" s="328"/>
      <c r="AA23" s="147"/>
      <c r="AB23" s="147"/>
    </row>
    <row r="24" spans="1:28" x14ac:dyDescent="0.25">
      <c r="A24" s="329" t="s">
        <v>395</v>
      </c>
      <c r="B24" s="329"/>
      <c r="C24" s="329"/>
      <c r="D24" s="329"/>
      <c r="E24" s="329"/>
      <c r="F24" s="329"/>
      <c r="G24" s="329"/>
      <c r="H24" s="329"/>
      <c r="I24" s="329"/>
      <c r="J24" s="329"/>
      <c r="K24" s="329"/>
      <c r="L24" s="329"/>
      <c r="M24" s="329"/>
      <c r="N24" s="329"/>
      <c r="O24" s="329"/>
      <c r="P24" s="329"/>
      <c r="Q24" s="329"/>
      <c r="R24" s="329"/>
      <c r="S24" s="329"/>
      <c r="T24" s="329"/>
      <c r="U24" s="329"/>
      <c r="V24" s="329"/>
      <c r="W24" s="329"/>
      <c r="X24" s="329"/>
      <c r="Y24" s="329"/>
      <c r="Z24" s="329"/>
      <c r="AA24" s="148"/>
      <c r="AB24" s="148"/>
    </row>
    <row r="25" spans="1:28" ht="32.25" customHeight="1" x14ac:dyDescent="0.25">
      <c r="A25" s="331" t="s">
        <v>279</v>
      </c>
      <c r="B25" s="332"/>
      <c r="C25" s="332"/>
      <c r="D25" s="332"/>
      <c r="E25" s="332"/>
      <c r="F25" s="332"/>
      <c r="G25" s="332"/>
      <c r="H25" s="332"/>
      <c r="I25" s="332"/>
      <c r="J25" s="332"/>
      <c r="K25" s="332"/>
      <c r="L25" s="333"/>
      <c r="M25" s="330" t="s">
        <v>280</v>
      </c>
      <c r="N25" s="330"/>
      <c r="O25" s="330"/>
      <c r="P25" s="330"/>
      <c r="Q25" s="330"/>
      <c r="R25" s="330"/>
      <c r="S25" s="330"/>
      <c r="T25" s="330"/>
      <c r="U25" s="330"/>
      <c r="V25" s="330"/>
      <c r="W25" s="330"/>
      <c r="X25" s="330"/>
      <c r="Y25" s="330"/>
      <c r="Z25" s="330"/>
    </row>
    <row r="26" spans="1:28" ht="151.5" customHeight="1" x14ac:dyDescent="0.25">
      <c r="A26" s="94" t="s">
        <v>207</v>
      </c>
      <c r="B26" s="95" t="s">
        <v>215</v>
      </c>
      <c r="C26" s="94" t="s">
        <v>274</v>
      </c>
      <c r="D26" s="94" t="s">
        <v>208</v>
      </c>
      <c r="E26" s="94" t="s">
        <v>275</v>
      </c>
      <c r="F26" s="94" t="s">
        <v>277</v>
      </c>
      <c r="G26" s="94" t="s">
        <v>276</v>
      </c>
      <c r="H26" s="94" t="s">
        <v>209</v>
      </c>
      <c r="I26" s="94" t="s">
        <v>278</v>
      </c>
      <c r="J26" s="94" t="s">
        <v>216</v>
      </c>
      <c r="K26" s="95" t="s">
        <v>214</v>
      </c>
      <c r="L26" s="95" t="s">
        <v>210</v>
      </c>
      <c r="M26" s="96" t="s">
        <v>223</v>
      </c>
      <c r="N26" s="95" t="s">
        <v>405</v>
      </c>
      <c r="O26" s="94" t="s">
        <v>221</v>
      </c>
      <c r="P26" s="94" t="s">
        <v>222</v>
      </c>
      <c r="Q26" s="94" t="s">
        <v>220</v>
      </c>
      <c r="R26" s="94" t="s">
        <v>209</v>
      </c>
      <c r="S26" s="94" t="s">
        <v>219</v>
      </c>
      <c r="T26" s="94" t="s">
        <v>218</v>
      </c>
      <c r="U26" s="94" t="s">
        <v>273</v>
      </c>
      <c r="V26" s="94" t="s">
        <v>220</v>
      </c>
      <c r="W26" s="103" t="s">
        <v>213</v>
      </c>
      <c r="X26" s="103" t="s">
        <v>226</v>
      </c>
      <c r="Y26" s="103" t="s">
        <v>227</v>
      </c>
      <c r="Z26" s="105" t="s">
        <v>224</v>
      </c>
    </row>
    <row r="27" spans="1:28" ht="16.5" customHeight="1" x14ac:dyDescent="0.25">
      <c r="A27" s="94">
        <v>1</v>
      </c>
      <c r="B27" s="95">
        <v>2</v>
      </c>
      <c r="C27" s="94">
        <v>3</v>
      </c>
      <c r="D27" s="95">
        <v>4</v>
      </c>
      <c r="E27" s="94">
        <v>5</v>
      </c>
      <c r="F27" s="95">
        <v>6</v>
      </c>
      <c r="G27" s="94">
        <v>7</v>
      </c>
      <c r="H27" s="95">
        <v>8</v>
      </c>
      <c r="I27" s="94">
        <v>9</v>
      </c>
      <c r="J27" s="95">
        <v>10</v>
      </c>
      <c r="K27" s="149">
        <v>11</v>
      </c>
      <c r="L27" s="95">
        <v>12</v>
      </c>
      <c r="M27" s="149">
        <v>13</v>
      </c>
      <c r="N27" s="95">
        <v>14</v>
      </c>
      <c r="O27" s="149">
        <v>15</v>
      </c>
      <c r="P27" s="95">
        <v>16</v>
      </c>
      <c r="Q27" s="149">
        <v>17</v>
      </c>
      <c r="R27" s="95">
        <v>18</v>
      </c>
      <c r="S27" s="149">
        <v>19</v>
      </c>
      <c r="T27" s="95">
        <v>20</v>
      </c>
      <c r="U27" s="149">
        <v>21</v>
      </c>
      <c r="V27" s="95">
        <v>22</v>
      </c>
      <c r="W27" s="149">
        <v>23</v>
      </c>
      <c r="X27" s="95">
        <v>24</v>
      </c>
      <c r="Y27" s="149">
        <v>25</v>
      </c>
      <c r="Z27" s="95">
        <v>26</v>
      </c>
    </row>
    <row r="28" spans="1:28" ht="45.75" customHeight="1" x14ac:dyDescent="0.25">
      <c r="A28" s="87" t="s">
        <v>271</v>
      </c>
      <c r="B28" s="93"/>
      <c r="C28" s="89">
        <v>0</v>
      </c>
      <c r="D28" s="89">
        <v>0</v>
      </c>
      <c r="E28" s="89" t="s">
        <v>0</v>
      </c>
      <c r="F28" s="89">
        <v>0</v>
      </c>
      <c r="G28" s="89" t="s">
        <v>0</v>
      </c>
      <c r="H28" s="89">
        <v>85140</v>
      </c>
      <c r="I28" s="89">
        <v>0</v>
      </c>
      <c r="J28" s="89">
        <v>0</v>
      </c>
      <c r="K28" s="86"/>
      <c r="L28" s="90" t="s">
        <v>211</v>
      </c>
      <c r="M28" s="92">
        <v>2019</v>
      </c>
      <c r="N28" s="86">
        <v>0</v>
      </c>
      <c r="O28" s="86">
        <v>0</v>
      </c>
      <c r="P28" s="86">
        <v>0</v>
      </c>
      <c r="Q28" s="86">
        <v>0</v>
      </c>
      <c r="R28" s="86">
        <v>85140</v>
      </c>
      <c r="S28" s="86">
        <v>0</v>
      </c>
      <c r="T28" s="86">
        <v>0</v>
      </c>
      <c r="U28" s="86">
        <v>0</v>
      </c>
      <c r="V28" s="86">
        <v>0</v>
      </c>
      <c r="W28" s="86">
        <v>-4.7441642512077296E-2</v>
      </c>
      <c r="X28" s="86">
        <v>-2.5410628019323672E-2</v>
      </c>
      <c r="Y28" s="86" t="s">
        <v>0</v>
      </c>
      <c r="Z28" s="88" t="s">
        <v>225</v>
      </c>
    </row>
    <row r="29" spans="1:28" x14ac:dyDescent="0.25">
      <c r="A29" s="86">
        <v>2015</v>
      </c>
      <c r="B29" s="86" t="s">
        <v>476</v>
      </c>
      <c r="C29" s="86">
        <v>0</v>
      </c>
      <c r="D29" s="86">
        <v>0</v>
      </c>
      <c r="E29" s="86" t="s">
        <v>0</v>
      </c>
      <c r="F29" s="89">
        <v>0</v>
      </c>
      <c r="G29" s="89" t="s">
        <v>0</v>
      </c>
      <c r="H29" s="86">
        <v>85140</v>
      </c>
      <c r="I29" s="89">
        <v>0</v>
      </c>
      <c r="J29" s="89">
        <v>0</v>
      </c>
      <c r="K29" s="90" t="s">
        <v>0</v>
      </c>
      <c r="L29" s="86"/>
      <c r="M29" s="90"/>
      <c r="N29" s="86"/>
      <c r="O29" s="86"/>
      <c r="P29" s="86"/>
      <c r="Q29" s="86"/>
      <c r="R29" s="86"/>
      <c r="S29" s="86"/>
      <c r="T29" s="86"/>
      <c r="U29" s="86"/>
      <c r="V29" s="86"/>
      <c r="W29" s="86"/>
      <c r="X29" s="86"/>
      <c r="Y29" s="86"/>
      <c r="Z29" s="86"/>
    </row>
    <row r="30" spans="1:28" x14ac:dyDescent="0.25">
      <c r="A30" s="86">
        <v>2015</v>
      </c>
      <c r="B30" s="86" t="s">
        <v>477</v>
      </c>
      <c r="C30" s="86">
        <v>0</v>
      </c>
      <c r="D30" s="86">
        <v>0</v>
      </c>
      <c r="E30" s="86" t="s">
        <v>0</v>
      </c>
      <c r="F30" s="89">
        <v>0</v>
      </c>
      <c r="G30" s="89" t="s">
        <v>0</v>
      </c>
      <c r="H30" s="86">
        <v>85140</v>
      </c>
      <c r="I30" s="89">
        <v>0</v>
      </c>
      <c r="J30" s="89">
        <v>0</v>
      </c>
      <c r="K30" s="90" t="s">
        <v>0</v>
      </c>
      <c r="L30" s="91"/>
      <c r="M30" s="90"/>
      <c r="N30" s="90"/>
      <c r="O30" s="90"/>
      <c r="P30" s="90"/>
      <c r="Q30" s="90"/>
      <c r="R30" s="90"/>
      <c r="S30" s="90"/>
      <c r="T30" s="90"/>
      <c r="U30" s="90"/>
      <c r="V30" s="90"/>
      <c r="W30" s="90"/>
      <c r="X30" s="90"/>
      <c r="Y30" s="90"/>
      <c r="Z30" s="90"/>
    </row>
    <row r="31" spans="1:28" x14ac:dyDescent="0.25">
      <c r="A31" s="86">
        <v>2015</v>
      </c>
      <c r="B31" s="86" t="s">
        <v>478</v>
      </c>
      <c r="C31" s="86">
        <v>0</v>
      </c>
      <c r="D31" s="86">
        <v>0</v>
      </c>
      <c r="E31" s="86" t="s">
        <v>0</v>
      </c>
      <c r="F31" s="89">
        <v>0</v>
      </c>
      <c r="G31" s="89" t="s">
        <v>0</v>
      </c>
      <c r="H31" s="86">
        <v>85140</v>
      </c>
      <c r="I31" s="89">
        <v>0</v>
      </c>
      <c r="J31" s="89">
        <v>0</v>
      </c>
      <c r="K31" s="90" t="s">
        <v>0</v>
      </c>
      <c r="L31" s="91"/>
      <c r="M31" s="86"/>
      <c r="N31" s="86"/>
      <c r="O31" s="86"/>
      <c r="P31" s="86"/>
      <c r="Q31" s="86"/>
      <c r="R31" s="86"/>
      <c r="S31" s="86"/>
      <c r="T31" s="86"/>
      <c r="U31" s="86"/>
      <c r="V31" s="86"/>
      <c r="W31" s="86"/>
      <c r="X31" s="86"/>
      <c r="Y31" s="86"/>
      <c r="Z31" s="86"/>
    </row>
    <row r="32" spans="1:28" x14ac:dyDescent="0.25">
      <c r="A32" s="86" t="s">
        <v>272</v>
      </c>
      <c r="B32" s="86"/>
      <c r="C32" s="86">
        <v>1.867</v>
      </c>
      <c r="D32" s="86">
        <v>4208</v>
      </c>
      <c r="E32" s="86" t="s">
        <v>0</v>
      </c>
      <c r="F32" s="89">
        <v>7856.3360000000002</v>
      </c>
      <c r="G32" s="89" t="s">
        <v>0</v>
      </c>
      <c r="H32" s="86">
        <v>82800</v>
      </c>
      <c r="I32" s="89">
        <v>9.4883285024154593E-2</v>
      </c>
      <c r="J32" s="89">
        <v>5.0821256038647344E-2</v>
      </c>
      <c r="K32" s="90"/>
      <c r="L32" s="91"/>
      <c r="M32" s="86"/>
      <c r="N32" s="86"/>
      <c r="O32" s="86"/>
      <c r="P32" s="86"/>
      <c r="Q32" s="86"/>
      <c r="R32" s="86"/>
      <c r="S32" s="86"/>
      <c r="T32" s="86"/>
      <c r="U32" s="86"/>
      <c r="V32" s="86"/>
      <c r="W32" s="86"/>
      <c r="X32" s="86"/>
      <c r="Y32" s="86"/>
      <c r="Z32" s="86"/>
    </row>
    <row r="33" spans="1:26" x14ac:dyDescent="0.25">
      <c r="A33" s="86">
        <v>2014</v>
      </c>
      <c r="B33" s="86" t="s">
        <v>476</v>
      </c>
      <c r="C33" s="86">
        <v>0</v>
      </c>
      <c r="D33" s="86">
        <v>0</v>
      </c>
      <c r="E33" s="86" t="s">
        <v>0</v>
      </c>
      <c r="F33" s="86">
        <v>0</v>
      </c>
      <c r="G33" s="86" t="s">
        <v>0</v>
      </c>
      <c r="H33" s="86">
        <v>82800</v>
      </c>
      <c r="I33" s="86">
        <v>0</v>
      </c>
      <c r="J33" s="86">
        <v>0</v>
      </c>
      <c r="K33" s="86" t="s">
        <v>0</v>
      </c>
      <c r="L33" s="91"/>
      <c r="M33" s="86"/>
      <c r="N33" s="86"/>
      <c r="O33" s="86"/>
      <c r="P33" s="86"/>
      <c r="Q33" s="86"/>
      <c r="R33" s="86"/>
      <c r="S33" s="86"/>
      <c r="T33" s="86"/>
      <c r="U33" s="86"/>
      <c r="V33" s="86"/>
      <c r="W33" s="86"/>
      <c r="X33" s="86"/>
      <c r="Y33" s="86"/>
      <c r="Z33" s="86"/>
    </row>
    <row r="34" spans="1:26" ht="60" x14ac:dyDescent="0.25">
      <c r="A34" s="93">
        <v>2014</v>
      </c>
      <c r="B34" s="93" t="s">
        <v>477</v>
      </c>
      <c r="C34" s="89">
        <v>1.867</v>
      </c>
      <c r="D34" s="89">
        <v>4208</v>
      </c>
      <c r="E34" s="89" t="s">
        <v>0</v>
      </c>
      <c r="F34" s="89">
        <v>7856.3360000000002</v>
      </c>
      <c r="G34" s="89" t="s">
        <v>0</v>
      </c>
      <c r="H34" s="89">
        <v>82800</v>
      </c>
      <c r="I34" s="89">
        <v>9.4883285024154593E-2</v>
      </c>
      <c r="J34" s="89">
        <v>5.0821256038647344E-2</v>
      </c>
      <c r="K34" s="86" t="s">
        <v>479</v>
      </c>
      <c r="L34" s="86" t="s">
        <v>480</v>
      </c>
      <c r="M34" s="86"/>
      <c r="N34" s="86"/>
      <c r="O34" s="86"/>
      <c r="P34" s="86"/>
      <c r="Q34" s="86"/>
      <c r="R34" s="86"/>
      <c r="S34" s="86"/>
      <c r="T34" s="86"/>
      <c r="U34" s="86"/>
      <c r="V34" s="86"/>
      <c r="W34" s="86"/>
      <c r="X34" s="86"/>
      <c r="Y34" s="86"/>
      <c r="Z34" s="86"/>
    </row>
    <row r="35" spans="1:26" x14ac:dyDescent="0.25">
      <c r="A35" s="86">
        <v>2014</v>
      </c>
      <c r="B35" s="86" t="s">
        <v>478</v>
      </c>
      <c r="C35" s="86">
        <v>0</v>
      </c>
      <c r="D35" s="86">
        <v>0</v>
      </c>
      <c r="E35" s="86" t="s">
        <v>0</v>
      </c>
      <c r="F35" s="86">
        <v>0</v>
      </c>
      <c r="G35" s="86" t="s">
        <v>0</v>
      </c>
      <c r="H35" s="86">
        <v>82800</v>
      </c>
      <c r="I35" s="86">
        <v>0</v>
      </c>
      <c r="J35" s="86">
        <v>0</v>
      </c>
      <c r="K35" s="86" t="s">
        <v>0</v>
      </c>
      <c r="L35" s="86"/>
      <c r="M35" s="86"/>
      <c r="N35" s="86"/>
      <c r="O35" s="86"/>
      <c r="P35" s="86"/>
      <c r="Q35" s="86"/>
      <c r="R35" s="86"/>
      <c r="S35" s="86"/>
      <c r="T35" s="86"/>
      <c r="U35" s="86"/>
      <c r="V35" s="86"/>
      <c r="W35" s="86"/>
      <c r="X35" s="86"/>
      <c r="Y35" s="86"/>
      <c r="Z35" s="86"/>
    </row>
    <row r="39" spans="1:26" x14ac:dyDescent="0.25">
      <c r="A39" s="104"/>
    </row>
  </sheetData>
  <mergeCells count="20">
    <mergeCell ref="A22:Z22"/>
    <mergeCell ref="A23:Z23"/>
    <mergeCell ref="A24:Z24"/>
    <mergeCell ref="M25:Z25"/>
    <mergeCell ref="A25:L25"/>
    <mergeCell ref="A17:Z17"/>
    <mergeCell ref="A18:Z18"/>
    <mergeCell ref="A19:Z19"/>
    <mergeCell ref="A20:Z20"/>
    <mergeCell ref="A21:Z21"/>
    <mergeCell ref="A12:Z12"/>
    <mergeCell ref="A13:Z13"/>
    <mergeCell ref="A14:Z14"/>
    <mergeCell ref="A15:Z15"/>
    <mergeCell ref="A16:Z16"/>
    <mergeCell ref="A6:Z6"/>
    <mergeCell ref="A8:Z8"/>
    <mergeCell ref="A9:Z9"/>
    <mergeCell ref="A10:Z10"/>
    <mergeCell ref="A11:Z11"/>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2"/>
  <sheetViews>
    <sheetView view="pageBreakPreview" topLeftCell="A13" zoomScale="80" zoomScaleSheetLayoutView="80" workbookViewId="0">
      <selection activeCell="A24" sqref="A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x14ac:dyDescent="0.25">
      <c r="A1" s="223" t="s">
        <v>438</v>
      </c>
      <c r="B1" s="1" t="e">
        <f>'3.4. Паспорт надежность'!B1</f>
        <v>#REF!</v>
      </c>
    </row>
    <row r="3" spans="1:28" s="12" customFormat="1" ht="18.75" customHeight="1" x14ac:dyDescent="0.2">
      <c r="A3" s="18"/>
      <c r="B3" s="18"/>
      <c r="O3" s="38" t="s">
        <v>66</v>
      </c>
    </row>
    <row r="4" spans="1:28" s="12" customFormat="1" ht="18.75" customHeight="1" x14ac:dyDescent="0.3">
      <c r="A4" s="18"/>
      <c r="B4" s="18"/>
      <c r="O4" s="15" t="s">
        <v>8</v>
      </c>
    </row>
    <row r="5" spans="1:28" s="12" customFormat="1" ht="18.75" x14ac:dyDescent="0.3">
      <c r="A5" s="17"/>
      <c r="B5" s="17"/>
      <c r="O5" s="15" t="s">
        <v>65</v>
      </c>
    </row>
    <row r="6" spans="1:28" s="12" customFormat="1" ht="18.75" x14ac:dyDescent="0.3">
      <c r="A6" s="17"/>
      <c r="B6" s="17"/>
      <c r="L6" s="15"/>
    </row>
    <row r="7" spans="1:28" s="12" customFormat="1" ht="15.75" x14ac:dyDescent="0.2">
      <c r="A7" s="334" t="str">
        <f>'3.4. Паспорт надежность'!A6</f>
        <v>Год раскрытия информации: 2016 год</v>
      </c>
      <c r="B7" s="334"/>
      <c r="C7" s="334"/>
      <c r="D7" s="334"/>
      <c r="E7" s="334"/>
      <c r="F7" s="334"/>
      <c r="G7" s="334"/>
      <c r="H7" s="334"/>
      <c r="I7" s="334"/>
      <c r="J7" s="334"/>
      <c r="K7" s="334"/>
      <c r="L7" s="334"/>
      <c r="M7" s="334"/>
      <c r="N7" s="334"/>
      <c r="O7" s="334"/>
      <c r="P7" s="145"/>
      <c r="Q7" s="145"/>
      <c r="R7" s="145"/>
      <c r="S7" s="145"/>
      <c r="T7" s="145"/>
      <c r="U7" s="145"/>
      <c r="V7" s="145"/>
      <c r="W7" s="145"/>
      <c r="X7" s="145"/>
      <c r="Y7" s="145"/>
      <c r="Z7" s="145"/>
      <c r="AA7" s="145"/>
      <c r="AB7" s="145"/>
    </row>
    <row r="8" spans="1:28" s="12" customFormat="1" ht="18.75" x14ac:dyDescent="0.3">
      <c r="A8" s="17"/>
      <c r="B8" s="17"/>
      <c r="L8" s="15"/>
    </row>
    <row r="9" spans="1:28" s="12" customFormat="1" ht="18.75" x14ac:dyDescent="0.2">
      <c r="A9" s="287" t="s">
        <v>7</v>
      </c>
      <c r="B9" s="287"/>
      <c r="C9" s="287"/>
      <c r="D9" s="287"/>
      <c r="E9" s="287"/>
      <c r="F9" s="287"/>
      <c r="G9" s="287"/>
      <c r="H9" s="287"/>
      <c r="I9" s="287"/>
      <c r="J9" s="287"/>
      <c r="K9" s="287"/>
      <c r="L9" s="287"/>
      <c r="M9" s="287"/>
      <c r="N9" s="287"/>
      <c r="O9" s="287"/>
      <c r="P9" s="13"/>
      <c r="Q9" s="13"/>
      <c r="R9" s="13"/>
      <c r="S9" s="13"/>
      <c r="T9" s="13"/>
      <c r="U9" s="13"/>
      <c r="V9" s="13"/>
      <c r="W9" s="13"/>
      <c r="X9" s="13"/>
      <c r="Y9" s="13"/>
      <c r="Z9" s="13"/>
    </row>
    <row r="10" spans="1:28" s="12" customFormat="1" ht="18.75" x14ac:dyDescent="0.2">
      <c r="A10" s="287"/>
      <c r="B10" s="287"/>
      <c r="C10" s="287"/>
      <c r="D10" s="287"/>
      <c r="E10" s="287"/>
      <c r="F10" s="287"/>
      <c r="G10" s="287"/>
      <c r="H10" s="287"/>
      <c r="I10" s="287"/>
      <c r="J10" s="287"/>
      <c r="K10" s="287"/>
      <c r="L10" s="287"/>
      <c r="M10" s="287"/>
      <c r="N10" s="287"/>
      <c r="O10" s="287"/>
      <c r="P10" s="13"/>
      <c r="Q10" s="13"/>
      <c r="R10" s="13"/>
      <c r="S10" s="13"/>
      <c r="T10" s="13"/>
      <c r="U10" s="13"/>
      <c r="V10" s="13"/>
      <c r="W10" s="13"/>
      <c r="X10" s="13"/>
      <c r="Y10" s="13"/>
      <c r="Z10" s="13"/>
    </row>
    <row r="11" spans="1:28" s="12" customFormat="1" ht="18.75" x14ac:dyDescent="0.2">
      <c r="A11" s="289" t="str">
        <f>'3.4. Паспорт надежность'!A10</f>
        <v>АО "Янтарьэнерго"</v>
      </c>
      <c r="B11" s="289"/>
      <c r="C11" s="289"/>
      <c r="D11" s="289"/>
      <c r="E11" s="289"/>
      <c r="F11" s="289"/>
      <c r="G11" s="289"/>
      <c r="H11" s="289"/>
      <c r="I11" s="289"/>
      <c r="J11" s="289"/>
      <c r="K11" s="289"/>
      <c r="L11" s="289"/>
      <c r="M11" s="289"/>
      <c r="N11" s="289"/>
      <c r="O11" s="289"/>
      <c r="P11" s="13"/>
      <c r="Q11" s="13"/>
      <c r="R11" s="13"/>
      <c r="S11" s="13"/>
      <c r="T11" s="13"/>
      <c r="U11" s="13"/>
      <c r="V11" s="13"/>
      <c r="W11" s="13"/>
      <c r="X11" s="13"/>
      <c r="Y11" s="13"/>
      <c r="Z11" s="13"/>
    </row>
    <row r="12" spans="1:28" s="12" customFormat="1" ht="18.75" x14ac:dyDescent="0.2">
      <c r="A12" s="282" t="s">
        <v>6</v>
      </c>
      <c r="B12" s="282"/>
      <c r="C12" s="282"/>
      <c r="D12" s="282"/>
      <c r="E12" s="282"/>
      <c r="F12" s="282"/>
      <c r="G12" s="282"/>
      <c r="H12" s="282"/>
      <c r="I12" s="282"/>
      <c r="J12" s="282"/>
      <c r="K12" s="282"/>
      <c r="L12" s="282"/>
      <c r="M12" s="282"/>
      <c r="N12" s="282"/>
      <c r="O12" s="282"/>
      <c r="P12" s="13"/>
      <c r="Q12" s="13"/>
      <c r="R12" s="13"/>
      <c r="S12" s="13"/>
      <c r="T12" s="13"/>
      <c r="U12" s="13"/>
      <c r="V12" s="13"/>
      <c r="W12" s="13"/>
      <c r="X12" s="13"/>
      <c r="Y12" s="13"/>
      <c r="Z12" s="13"/>
    </row>
    <row r="13" spans="1:28" s="12" customFormat="1" ht="18.75" x14ac:dyDescent="0.2">
      <c r="A13" s="287"/>
      <c r="B13" s="287"/>
      <c r="C13" s="287"/>
      <c r="D13" s="287"/>
      <c r="E13" s="287"/>
      <c r="F13" s="287"/>
      <c r="G13" s="287"/>
      <c r="H13" s="287"/>
      <c r="I13" s="287"/>
      <c r="J13" s="287"/>
      <c r="K13" s="287"/>
      <c r="L13" s="287"/>
      <c r="M13" s="287"/>
      <c r="N13" s="287"/>
      <c r="O13" s="287"/>
      <c r="P13" s="13"/>
      <c r="Q13" s="13"/>
      <c r="R13" s="13"/>
      <c r="S13" s="13"/>
      <c r="T13" s="13"/>
      <c r="U13" s="13"/>
      <c r="V13" s="13"/>
      <c r="W13" s="13"/>
      <c r="X13" s="13"/>
      <c r="Y13" s="13"/>
      <c r="Z13" s="13"/>
    </row>
    <row r="14" spans="1:28" s="12" customFormat="1" ht="18.75" x14ac:dyDescent="0.2">
      <c r="A14" s="289" t="str">
        <f>'3.4. Паспорт надежность'!A13</f>
        <v>F_4492</v>
      </c>
      <c r="B14" s="289"/>
      <c r="C14" s="289"/>
      <c r="D14" s="289"/>
      <c r="E14" s="289"/>
      <c r="F14" s="289"/>
      <c r="G14" s="289"/>
      <c r="H14" s="289"/>
      <c r="I14" s="289"/>
      <c r="J14" s="289"/>
      <c r="K14" s="289"/>
      <c r="L14" s="289"/>
      <c r="M14" s="289"/>
      <c r="N14" s="289"/>
      <c r="O14" s="289"/>
      <c r="P14" s="13"/>
      <c r="Q14" s="13"/>
      <c r="R14" s="13"/>
      <c r="S14" s="13"/>
      <c r="T14" s="13"/>
      <c r="U14" s="13"/>
      <c r="V14" s="13"/>
      <c r="W14" s="13"/>
      <c r="X14" s="13"/>
      <c r="Y14" s="13"/>
      <c r="Z14" s="13"/>
    </row>
    <row r="15" spans="1:28" s="12" customFormat="1" ht="18.75" x14ac:dyDescent="0.2">
      <c r="A15" s="282" t="s">
        <v>5</v>
      </c>
      <c r="B15" s="282"/>
      <c r="C15" s="282"/>
      <c r="D15" s="282"/>
      <c r="E15" s="282"/>
      <c r="F15" s="282"/>
      <c r="G15" s="282"/>
      <c r="H15" s="282"/>
      <c r="I15" s="282"/>
      <c r="J15" s="282"/>
      <c r="K15" s="282"/>
      <c r="L15" s="282"/>
      <c r="M15" s="282"/>
      <c r="N15" s="282"/>
      <c r="O15" s="282"/>
      <c r="P15" s="13"/>
      <c r="Q15" s="13"/>
      <c r="R15" s="13"/>
      <c r="S15" s="13"/>
      <c r="T15" s="13"/>
      <c r="U15" s="13"/>
      <c r="V15" s="13"/>
      <c r="W15" s="13"/>
      <c r="X15" s="13"/>
      <c r="Y15" s="13"/>
      <c r="Z15" s="13"/>
    </row>
    <row r="16" spans="1:28" s="9" customFormat="1" ht="15.75" customHeight="1" x14ac:dyDescent="0.2">
      <c r="A16" s="293"/>
      <c r="B16" s="293"/>
      <c r="C16" s="293"/>
      <c r="D16" s="293"/>
      <c r="E16" s="293"/>
      <c r="F16" s="293"/>
      <c r="G16" s="293"/>
      <c r="H16" s="293"/>
      <c r="I16" s="293"/>
      <c r="J16" s="293"/>
      <c r="K16" s="293"/>
      <c r="L16" s="293"/>
      <c r="M16" s="293"/>
      <c r="N16" s="293"/>
      <c r="O16" s="293"/>
      <c r="P16" s="10"/>
      <c r="Q16" s="10"/>
      <c r="R16" s="10"/>
      <c r="S16" s="10"/>
      <c r="T16" s="10"/>
      <c r="U16" s="10"/>
      <c r="V16" s="10"/>
      <c r="W16" s="10"/>
      <c r="X16" s="10"/>
      <c r="Y16" s="10"/>
      <c r="Z16" s="10"/>
    </row>
    <row r="17" spans="1:26" s="3" customFormat="1" ht="46.5" customHeight="1" x14ac:dyDescent="0.2">
      <c r="A17" s="289" t="str">
        <f>'3.4. Паспорт надежность'!A16</f>
        <v>Реконструкция сетей 60 кВ в западном энергорайоне Калининградской области с переводом на напряжение 110 кВ</v>
      </c>
      <c r="B17" s="289"/>
      <c r="C17" s="289"/>
      <c r="D17" s="289"/>
      <c r="E17" s="289"/>
      <c r="F17" s="289"/>
      <c r="G17" s="289"/>
      <c r="H17" s="289"/>
      <c r="I17" s="289"/>
      <c r="J17" s="289"/>
      <c r="K17" s="289"/>
      <c r="L17" s="289"/>
      <c r="M17" s="289"/>
      <c r="N17" s="289"/>
      <c r="O17" s="289"/>
      <c r="P17" s="8"/>
      <c r="Q17" s="8"/>
      <c r="R17" s="8"/>
      <c r="S17" s="8"/>
      <c r="T17" s="8"/>
      <c r="U17" s="8"/>
      <c r="V17" s="8"/>
      <c r="W17" s="8"/>
      <c r="X17" s="8"/>
      <c r="Y17" s="8"/>
      <c r="Z17" s="8"/>
    </row>
    <row r="18" spans="1:26" s="3" customFormat="1" ht="15" customHeight="1" x14ac:dyDescent="0.2">
      <c r="A18" s="282" t="s">
        <v>4</v>
      </c>
      <c r="B18" s="282"/>
      <c r="C18" s="282"/>
      <c r="D18" s="282"/>
      <c r="E18" s="282"/>
      <c r="F18" s="282"/>
      <c r="G18" s="282"/>
      <c r="H18" s="282"/>
      <c r="I18" s="282"/>
      <c r="J18" s="282"/>
      <c r="K18" s="282"/>
      <c r="L18" s="282"/>
      <c r="M18" s="282"/>
      <c r="N18" s="282"/>
      <c r="O18" s="282"/>
      <c r="P18" s="6"/>
      <c r="Q18" s="6"/>
      <c r="R18" s="6"/>
      <c r="S18" s="6"/>
      <c r="T18" s="6"/>
      <c r="U18" s="6"/>
      <c r="V18" s="6"/>
      <c r="W18" s="6"/>
      <c r="X18" s="6"/>
      <c r="Y18" s="6"/>
      <c r="Z18" s="6"/>
    </row>
    <row r="19" spans="1:26" s="3" customFormat="1" ht="15" customHeight="1" x14ac:dyDescent="0.2">
      <c r="A19" s="290"/>
      <c r="B19" s="290"/>
      <c r="C19" s="290"/>
      <c r="D19" s="290"/>
      <c r="E19" s="290"/>
      <c r="F19" s="290"/>
      <c r="G19" s="290"/>
      <c r="H19" s="290"/>
      <c r="I19" s="290"/>
      <c r="J19" s="290"/>
      <c r="K19" s="290"/>
      <c r="L19" s="290"/>
      <c r="M19" s="290"/>
      <c r="N19" s="290"/>
      <c r="O19" s="290"/>
      <c r="P19" s="4"/>
      <c r="Q19" s="4"/>
      <c r="R19" s="4"/>
      <c r="S19" s="4"/>
      <c r="T19" s="4"/>
      <c r="U19" s="4"/>
      <c r="V19" s="4"/>
      <c r="W19" s="4"/>
    </row>
    <row r="20" spans="1:26" s="3" customFormat="1" ht="91.5" customHeight="1" x14ac:dyDescent="0.2">
      <c r="A20" s="338" t="s">
        <v>372</v>
      </c>
      <c r="B20" s="338"/>
      <c r="C20" s="338"/>
      <c r="D20" s="338"/>
      <c r="E20" s="338"/>
      <c r="F20" s="338"/>
      <c r="G20" s="338"/>
      <c r="H20" s="338"/>
      <c r="I20" s="338"/>
      <c r="J20" s="338"/>
      <c r="K20" s="338"/>
      <c r="L20" s="338"/>
      <c r="M20" s="338"/>
      <c r="N20" s="338"/>
      <c r="O20" s="338"/>
      <c r="P20" s="7"/>
      <c r="Q20" s="7"/>
      <c r="R20" s="7"/>
      <c r="S20" s="7"/>
      <c r="T20" s="7"/>
      <c r="U20" s="7"/>
      <c r="V20" s="7"/>
      <c r="W20" s="7"/>
      <c r="X20" s="7"/>
      <c r="Y20" s="7"/>
      <c r="Z20" s="7"/>
    </row>
    <row r="21" spans="1:26" s="3" customFormat="1" ht="78" customHeight="1" x14ac:dyDescent="0.2">
      <c r="A21" s="295" t="s">
        <v>3</v>
      </c>
      <c r="B21" s="295" t="s">
        <v>82</v>
      </c>
      <c r="C21" s="295" t="s">
        <v>81</v>
      </c>
      <c r="D21" s="295" t="s">
        <v>73</v>
      </c>
      <c r="E21" s="335" t="s">
        <v>80</v>
      </c>
      <c r="F21" s="336"/>
      <c r="G21" s="336"/>
      <c r="H21" s="336"/>
      <c r="I21" s="337"/>
      <c r="J21" s="295" t="s">
        <v>79</v>
      </c>
      <c r="K21" s="295"/>
      <c r="L21" s="295"/>
      <c r="M21" s="295"/>
      <c r="N21" s="295"/>
      <c r="O21" s="295"/>
      <c r="P21" s="4"/>
      <c r="Q21" s="4"/>
      <c r="R21" s="4"/>
      <c r="S21" s="4"/>
      <c r="T21" s="4"/>
      <c r="U21" s="4"/>
      <c r="V21" s="4"/>
      <c r="W21" s="4"/>
    </row>
    <row r="22" spans="1:26" s="3" customFormat="1" ht="51" customHeight="1" x14ac:dyDescent="0.2">
      <c r="A22" s="295"/>
      <c r="B22" s="295"/>
      <c r="C22" s="295"/>
      <c r="D22" s="295"/>
      <c r="E22" s="41" t="s">
        <v>78</v>
      </c>
      <c r="F22" s="41" t="s">
        <v>77</v>
      </c>
      <c r="G22" s="41" t="s">
        <v>76</v>
      </c>
      <c r="H22" s="41" t="s">
        <v>75</v>
      </c>
      <c r="I22" s="41" t="s">
        <v>74</v>
      </c>
      <c r="J22" s="41">
        <v>2016</v>
      </c>
      <c r="K22" s="41">
        <v>2017</v>
      </c>
      <c r="L22" s="225">
        <v>2018</v>
      </c>
      <c r="M22" s="225">
        <v>2019</v>
      </c>
      <c r="N22" s="225">
        <v>2020</v>
      </c>
      <c r="O22" s="225">
        <v>2021</v>
      </c>
      <c r="P22" s="28"/>
      <c r="Q22" s="28"/>
      <c r="R22" s="28"/>
      <c r="S22" s="28"/>
      <c r="T22" s="28"/>
      <c r="U22" s="28"/>
      <c r="V22" s="28"/>
      <c r="W22" s="28"/>
      <c r="X22" s="27"/>
      <c r="Y22" s="27"/>
      <c r="Z22" s="27"/>
    </row>
    <row r="23" spans="1:26" s="3" customFormat="1" ht="16.5" customHeight="1" x14ac:dyDescent="0.2">
      <c r="A23" s="36">
        <v>1</v>
      </c>
      <c r="B23" s="37">
        <v>2</v>
      </c>
      <c r="C23" s="36">
        <v>3</v>
      </c>
      <c r="D23" s="37">
        <v>4</v>
      </c>
      <c r="E23" s="36">
        <v>5</v>
      </c>
      <c r="F23" s="37">
        <v>6</v>
      </c>
      <c r="G23" s="36">
        <v>7</v>
      </c>
      <c r="H23" s="37">
        <v>8</v>
      </c>
      <c r="I23" s="36">
        <v>9</v>
      </c>
      <c r="J23" s="37">
        <v>10</v>
      </c>
      <c r="K23" s="36">
        <v>11</v>
      </c>
      <c r="L23" s="37">
        <v>12</v>
      </c>
      <c r="M23" s="36">
        <v>13</v>
      </c>
      <c r="N23" s="37">
        <v>14</v>
      </c>
      <c r="O23" s="36">
        <v>15</v>
      </c>
      <c r="P23" s="28"/>
      <c r="Q23" s="28"/>
      <c r="R23" s="28"/>
      <c r="S23" s="28"/>
      <c r="T23" s="28"/>
      <c r="U23" s="28"/>
      <c r="V23" s="28"/>
      <c r="W23" s="28"/>
      <c r="X23" s="27"/>
      <c r="Y23" s="27"/>
      <c r="Z23" s="27"/>
    </row>
    <row r="24" spans="1:26" s="238" customFormat="1" ht="33" customHeight="1" x14ac:dyDescent="0.2">
      <c r="A24" s="236" t="s">
        <v>62</v>
      </c>
      <c r="B24" s="227">
        <v>2016</v>
      </c>
      <c r="C24" s="228" t="s">
        <v>281</v>
      </c>
      <c r="D24" s="228" t="s">
        <v>281</v>
      </c>
      <c r="E24" s="228" t="s">
        <v>281</v>
      </c>
      <c r="F24" s="228" t="s">
        <v>281</v>
      </c>
      <c r="G24" s="228" t="s">
        <v>281</v>
      </c>
      <c r="H24" s="228" t="s">
        <v>281</v>
      </c>
      <c r="I24" s="228" t="s">
        <v>281</v>
      </c>
      <c r="J24" s="228" t="s">
        <v>281</v>
      </c>
      <c r="K24" s="228" t="s">
        <v>281</v>
      </c>
      <c r="L24" s="228" t="s">
        <v>281</v>
      </c>
      <c r="M24" s="228" t="s">
        <v>281</v>
      </c>
      <c r="N24" s="228" t="s">
        <v>281</v>
      </c>
      <c r="O24" s="228" t="s">
        <v>281</v>
      </c>
      <c r="P24" s="28"/>
      <c r="Q24" s="28"/>
      <c r="R24" s="28"/>
      <c r="S24" s="28"/>
      <c r="T24" s="28"/>
      <c r="U24" s="28"/>
      <c r="V24" s="237"/>
      <c r="W24" s="237"/>
      <c r="X24" s="237"/>
      <c r="Y24" s="237"/>
      <c r="Z24" s="237"/>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sheetData>
  <mergeCells count="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 ref="A17:O17"/>
    <mergeCell ref="A18:O18"/>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V94"/>
  <sheetViews>
    <sheetView view="pageBreakPreview" topLeftCell="A16" zoomScale="55" zoomScaleNormal="100" zoomScaleSheetLayoutView="55" workbookViewId="0">
      <selection activeCell="G29" sqref="G29"/>
    </sheetView>
  </sheetViews>
  <sheetFormatPr defaultRowHeight="15.75" x14ac:dyDescent="0.2"/>
  <cols>
    <col min="1" max="1" width="61.7109375" style="154" customWidth="1"/>
    <col min="2" max="2" width="18.5703125" style="154" customWidth="1"/>
    <col min="3" max="3" width="17.85546875" style="154" customWidth="1"/>
    <col min="4" max="9" width="16.85546875" style="154" customWidth="1"/>
    <col min="10" max="10" width="18.7109375" style="154" customWidth="1"/>
    <col min="11" max="28" width="16.85546875" style="154" customWidth="1"/>
    <col min="29" max="29" width="16.7109375" style="154" customWidth="1"/>
    <col min="30" max="44" width="16.7109375" style="155" customWidth="1"/>
    <col min="45" max="45" width="13.28515625" style="173" bestFit="1" customWidth="1"/>
    <col min="46" max="46" width="14.7109375" style="173" customWidth="1"/>
    <col min="47" max="48" width="9.140625" style="189"/>
    <col min="49" max="256" width="9.140625" style="155"/>
    <col min="257" max="257" width="61.7109375" style="155" customWidth="1"/>
    <col min="258" max="258" width="18.5703125" style="155" customWidth="1"/>
    <col min="259" max="265" width="16.85546875" style="155" customWidth="1"/>
    <col min="266" max="266" width="18.7109375" style="155" customWidth="1"/>
    <col min="267" max="284" width="16.85546875" style="155" customWidth="1"/>
    <col min="285" max="300" width="16.7109375" style="155" customWidth="1"/>
    <col min="301" max="301" width="13.28515625" style="155" bestFit="1" customWidth="1"/>
    <col min="302" max="302" width="14.7109375" style="155" customWidth="1"/>
    <col min="303" max="512" width="9.140625" style="155"/>
    <col min="513" max="513" width="61.7109375" style="155" customWidth="1"/>
    <col min="514" max="514" width="18.5703125" style="155" customWidth="1"/>
    <col min="515" max="521" width="16.85546875" style="155" customWidth="1"/>
    <col min="522" max="522" width="18.7109375" style="155" customWidth="1"/>
    <col min="523" max="540" width="16.85546875" style="155" customWidth="1"/>
    <col min="541" max="556" width="16.7109375" style="155" customWidth="1"/>
    <col min="557" max="557" width="13.28515625" style="155" bestFit="1" customWidth="1"/>
    <col min="558" max="558" width="14.7109375" style="155" customWidth="1"/>
    <col min="559" max="768" width="9.140625" style="155"/>
    <col min="769" max="769" width="61.7109375" style="155" customWidth="1"/>
    <col min="770" max="770" width="18.5703125" style="155" customWidth="1"/>
    <col min="771" max="777" width="16.85546875" style="155" customWidth="1"/>
    <col min="778" max="778" width="18.7109375" style="155" customWidth="1"/>
    <col min="779" max="796" width="16.85546875" style="155" customWidth="1"/>
    <col min="797" max="812" width="16.7109375" style="155" customWidth="1"/>
    <col min="813" max="813" width="13.28515625" style="155" bestFit="1" customWidth="1"/>
    <col min="814" max="814" width="14.7109375" style="155" customWidth="1"/>
    <col min="815" max="1024" width="9.140625" style="155"/>
    <col min="1025" max="1025" width="61.7109375" style="155" customWidth="1"/>
    <col min="1026" max="1026" width="18.5703125" style="155" customWidth="1"/>
    <col min="1027" max="1033" width="16.85546875" style="155" customWidth="1"/>
    <col min="1034" max="1034" width="18.7109375" style="155" customWidth="1"/>
    <col min="1035" max="1052" width="16.85546875" style="155" customWidth="1"/>
    <col min="1053" max="1068" width="16.7109375" style="155" customWidth="1"/>
    <col min="1069" max="1069" width="13.28515625" style="155" bestFit="1" customWidth="1"/>
    <col min="1070" max="1070" width="14.7109375" style="155" customWidth="1"/>
    <col min="1071" max="1280" width="9.140625" style="155"/>
    <col min="1281" max="1281" width="61.7109375" style="155" customWidth="1"/>
    <col min="1282" max="1282" width="18.5703125" style="155" customWidth="1"/>
    <col min="1283" max="1289" width="16.85546875" style="155" customWidth="1"/>
    <col min="1290" max="1290" width="18.7109375" style="155" customWidth="1"/>
    <col min="1291" max="1308" width="16.85546875" style="155" customWidth="1"/>
    <col min="1309" max="1324" width="16.7109375" style="155" customWidth="1"/>
    <col min="1325" max="1325" width="13.28515625" style="155" bestFit="1" customWidth="1"/>
    <col min="1326" max="1326" width="14.7109375" style="155" customWidth="1"/>
    <col min="1327" max="1536" width="9.140625" style="155"/>
    <col min="1537" max="1537" width="61.7109375" style="155" customWidth="1"/>
    <col min="1538" max="1538" width="18.5703125" style="155" customWidth="1"/>
    <col min="1539" max="1545" width="16.85546875" style="155" customWidth="1"/>
    <col min="1546" max="1546" width="18.7109375" style="155" customWidth="1"/>
    <col min="1547" max="1564" width="16.85546875" style="155" customWidth="1"/>
    <col min="1565" max="1580" width="16.7109375" style="155" customWidth="1"/>
    <col min="1581" max="1581" width="13.28515625" style="155" bestFit="1" customWidth="1"/>
    <col min="1582" max="1582" width="14.7109375" style="155" customWidth="1"/>
    <col min="1583" max="1792" width="9.140625" style="155"/>
    <col min="1793" max="1793" width="61.7109375" style="155" customWidth="1"/>
    <col min="1794" max="1794" width="18.5703125" style="155" customWidth="1"/>
    <col min="1795" max="1801" width="16.85546875" style="155" customWidth="1"/>
    <col min="1802" max="1802" width="18.7109375" style="155" customWidth="1"/>
    <col min="1803" max="1820" width="16.85546875" style="155" customWidth="1"/>
    <col min="1821" max="1836" width="16.7109375" style="155" customWidth="1"/>
    <col min="1837" max="1837" width="13.28515625" style="155" bestFit="1" customWidth="1"/>
    <col min="1838" max="1838" width="14.7109375" style="155" customWidth="1"/>
    <col min="1839" max="2048" width="9.140625" style="155"/>
    <col min="2049" max="2049" width="61.7109375" style="155" customWidth="1"/>
    <col min="2050" max="2050" width="18.5703125" style="155" customWidth="1"/>
    <col min="2051" max="2057" width="16.85546875" style="155" customWidth="1"/>
    <col min="2058" max="2058" width="18.7109375" style="155" customWidth="1"/>
    <col min="2059" max="2076" width="16.85546875" style="155" customWidth="1"/>
    <col min="2077" max="2092" width="16.7109375" style="155" customWidth="1"/>
    <col min="2093" max="2093" width="13.28515625" style="155" bestFit="1" customWidth="1"/>
    <col min="2094" max="2094" width="14.7109375" style="155" customWidth="1"/>
    <col min="2095" max="2304" width="9.140625" style="155"/>
    <col min="2305" max="2305" width="61.7109375" style="155" customWidth="1"/>
    <col min="2306" max="2306" width="18.5703125" style="155" customWidth="1"/>
    <col min="2307" max="2313" width="16.85546875" style="155" customWidth="1"/>
    <col min="2314" max="2314" width="18.7109375" style="155" customWidth="1"/>
    <col min="2315" max="2332" width="16.85546875" style="155" customWidth="1"/>
    <col min="2333" max="2348" width="16.7109375" style="155" customWidth="1"/>
    <col min="2349" max="2349" width="13.28515625" style="155" bestFit="1" customWidth="1"/>
    <col min="2350" max="2350" width="14.7109375" style="155" customWidth="1"/>
    <col min="2351" max="2560" width="9.140625" style="155"/>
    <col min="2561" max="2561" width="61.7109375" style="155" customWidth="1"/>
    <col min="2562" max="2562" width="18.5703125" style="155" customWidth="1"/>
    <col min="2563" max="2569" width="16.85546875" style="155" customWidth="1"/>
    <col min="2570" max="2570" width="18.7109375" style="155" customWidth="1"/>
    <col min="2571" max="2588" width="16.85546875" style="155" customWidth="1"/>
    <col min="2589" max="2604" width="16.7109375" style="155" customWidth="1"/>
    <col min="2605" max="2605" width="13.28515625" style="155" bestFit="1" customWidth="1"/>
    <col min="2606" max="2606" width="14.7109375" style="155" customWidth="1"/>
    <col min="2607" max="2816" width="9.140625" style="155"/>
    <col min="2817" max="2817" width="61.7109375" style="155" customWidth="1"/>
    <col min="2818" max="2818" width="18.5703125" style="155" customWidth="1"/>
    <col min="2819" max="2825" width="16.85546875" style="155" customWidth="1"/>
    <col min="2826" max="2826" width="18.7109375" style="155" customWidth="1"/>
    <col min="2827" max="2844" width="16.85546875" style="155" customWidth="1"/>
    <col min="2845" max="2860" width="16.7109375" style="155" customWidth="1"/>
    <col min="2861" max="2861" width="13.28515625" style="155" bestFit="1" customWidth="1"/>
    <col min="2862" max="2862" width="14.7109375" style="155" customWidth="1"/>
    <col min="2863" max="3072" width="9.140625" style="155"/>
    <col min="3073" max="3073" width="61.7109375" style="155" customWidth="1"/>
    <col min="3074" max="3074" width="18.5703125" style="155" customWidth="1"/>
    <col min="3075" max="3081" width="16.85546875" style="155" customWidth="1"/>
    <col min="3082" max="3082" width="18.7109375" style="155" customWidth="1"/>
    <col min="3083" max="3100" width="16.85546875" style="155" customWidth="1"/>
    <col min="3101" max="3116" width="16.7109375" style="155" customWidth="1"/>
    <col min="3117" max="3117" width="13.28515625" style="155" bestFit="1" customWidth="1"/>
    <col min="3118" max="3118" width="14.7109375" style="155" customWidth="1"/>
    <col min="3119" max="3328" width="9.140625" style="155"/>
    <col min="3329" max="3329" width="61.7109375" style="155" customWidth="1"/>
    <col min="3330" max="3330" width="18.5703125" style="155" customWidth="1"/>
    <col min="3331" max="3337" width="16.85546875" style="155" customWidth="1"/>
    <col min="3338" max="3338" width="18.7109375" style="155" customWidth="1"/>
    <col min="3339" max="3356" width="16.85546875" style="155" customWidth="1"/>
    <col min="3357" max="3372" width="16.7109375" style="155" customWidth="1"/>
    <col min="3373" max="3373" width="13.28515625" style="155" bestFit="1" customWidth="1"/>
    <col min="3374" max="3374" width="14.7109375" style="155" customWidth="1"/>
    <col min="3375" max="3584" width="9.140625" style="155"/>
    <col min="3585" max="3585" width="61.7109375" style="155" customWidth="1"/>
    <col min="3586" max="3586" width="18.5703125" style="155" customWidth="1"/>
    <col min="3587" max="3593" width="16.85546875" style="155" customWidth="1"/>
    <col min="3594" max="3594" width="18.7109375" style="155" customWidth="1"/>
    <col min="3595" max="3612" width="16.85546875" style="155" customWidth="1"/>
    <col min="3613" max="3628" width="16.7109375" style="155" customWidth="1"/>
    <col min="3629" max="3629" width="13.28515625" style="155" bestFit="1" customWidth="1"/>
    <col min="3630" max="3630" width="14.7109375" style="155" customWidth="1"/>
    <col min="3631" max="3840" width="9.140625" style="155"/>
    <col min="3841" max="3841" width="61.7109375" style="155" customWidth="1"/>
    <col min="3842" max="3842" width="18.5703125" style="155" customWidth="1"/>
    <col min="3843" max="3849" width="16.85546875" style="155" customWidth="1"/>
    <col min="3850" max="3850" width="18.7109375" style="155" customWidth="1"/>
    <col min="3851" max="3868" width="16.85546875" style="155" customWidth="1"/>
    <col min="3869" max="3884" width="16.7109375" style="155" customWidth="1"/>
    <col min="3885" max="3885" width="13.28515625" style="155" bestFit="1" customWidth="1"/>
    <col min="3886" max="3886" width="14.7109375" style="155" customWidth="1"/>
    <col min="3887" max="4096" width="9.140625" style="155"/>
    <col min="4097" max="4097" width="61.7109375" style="155" customWidth="1"/>
    <col min="4098" max="4098" width="18.5703125" style="155" customWidth="1"/>
    <col min="4099" max="4105" width="16.85546875" style="155" customWidth="1"/>
    <col min="4106" max="4106" width="18.7109375" style="155" customWidth="1"/>
    <col min="4107" max="4124" width="16.85546875" style="155" customWidth="1"/>
    <col min="4125" max="4140" width="16.7109375" style="155" customWidth="1"/>
    <col min="4141" max="4141" width="13.28515625" style="155" bestFit="1" customWidth="1"/>
    <col min="4142" max="4142" width="14.7109375" style="155" customWidth="1"/>
    <col min="4143" max="4352" width="9.140625" style="155"/>
    <col min="4353" max="4353" width="61.7109375" style="155" customWidth="1"/>
    <col min="4354" max="4354" width="18.5703125" style="155" customWidth="1"/>
    <col min="4355" max="4361" width="16.85546875" style="155" customWidth="1"/>
    <col min="4362" max="4362" width="18.7109375" style="155" customWidth="1"/>
    <col min="4363" max="4380" width="16.85546875" style="155" customWidth="1"/>
    <col min="4381" max="4396" width="16.7109375" style="155" customWidth="1"/>
    <col min="4397" max="4397" width="13.28515625" style="155" bestFit="1" customWidth="1"/>
    <col min="4398" max="4398" width="14.7109375" style="155" customWidth="1"/>
    <col min="4399" max="4608" width="9.140625" style="155"/>
    <col min="4609" max="4609" width="61.7109375" style="155" customWidth="1"/>
    <col min="4610" max="4610" width="18.5703125" style="155" customWidth="1"/>
    <col min="4611" max="4617" width="16.85546875" style="155" customWidth="1"/>
    <col min="4618" max="4618" width="18.7109375" style="155" customWidth="1"/>
    <col min="4619" max="4636" width="16.85546875" style="155" customWidth="1"/>
    <col min="4637" max="4652" width="16.7109375" style="155" customWidth="1"/>
    <col min="4653" max="4653" width="13.28515625" style="155" bestFit="1" customWidth="1"/>
    <col min="4654" max="4654" width="14.7109375" style="155" customWidth="1"/>
    <col min="4655" max="4864" width="9.140625" style="155"/>
    <col min="4865" max="4865" width="61.7109375" style="155" customWidth="1"/>
    <col min="4866" max="4866" width="18.5703125" style="155" customWidth="1"/>
    <col min="4867" max="4873" width="16.85546875" style="155" customWidth="1"/>
    <col min="4874" max="4874" width="18.7109375" style="155" customWidth="1"/>
    <col min="4875" max="4892" width="16.85546875" style="155" customWidth="1"/>
    <col min="4893" max="4908" width="16.7109375" style="155" customWidth="1"/>
    <col min="4909" max="4909" width="13.28515625" style="155" bestFit="1" customWidth="1"/>
    <col min="4910" max="4910" width="14.7109375" style="155" customWidth="1"/>
    <col min="4911" max="5120" width="9.140625" style="155"/>
    <col min="5121" max="5121" width="61.7109375" style="155" customWidth="1"/>
    <col min="5122" max="5122" width="18.5703125" style="155" customWidth="1"/>
    <col min="5123" max="5129" width="16.85546875" style="155" customWidth="1"/>
    <col min="5130" max="5130" width="18.7109375" style="155" customWidth="1"/>
    <col min="5131" max="5148" width="16.85546875" style="155" customWidth="1"/>
    <col min="5149" max="5164" width="16.7109375" style="155" customWidth="1"/>
    <col min="5165" max="5165" width="13.28515625" style="155" bestFit="1" customWidth="1"/>
    <col min="5166" max="5166" width="14.7109375" style="155" customWidth="1"/>
    <col min="5167" max="5376" width="9.140625" style="155"/>
    <col min="5377" max="5377" width="61.7109375" style="155" customWidth="1"/>
    <col min="5378" max="5378" width="18.5703125" style="155" customWidth="1"/>
    <col min="5379" max="5385" width="16.85546875" style="155" customWidth="1"/>
    <col min="5386" max="5386" width="18.7109375" style="155" customWidth="1"/>
    <col min="5387" max="5404" width="16.85546875" style="155" customWidth="1"/>
    <col min="5405" max="5420" width="16.7109375" style="155" customWidth="1"/>
    <col min="5421" max="5421" width="13.28515625" style="155" bestFit="1" customWidth="1"/>
    <col min="5422" max="5422" width="14.7109375" style="155" customWidth="1"/>
    <col min="5423" max="5632" width="9.140625" style="155"/>
    <col min="5633" max="5633" width="61.7109375" style="155" customWidth="1"/>
    <col min="5634" max="5634" width="18.5703125" style="155" customWidth="1"/>
    <col min="5635" max="5641" width="16.85546875" style="155" customWidth="1"/>
    <col min="5642" max="5642" width="18.7109375" style="155" customWidth="1"/>
    <col min="5643" max="5660" width="16.85546875" style="155" customWidth="1"/>
    <col min="5661" max="5676" width="16.7109375" style="155" customWidth="1"/>
    <col min="5677" max="5677" width="13.28515625" style="155" bestFit="1" customWidth="1"/>
    <col min="5678" max="5678" width="14.7109375" style="155" customWidth="1"/>
    <col min="5679" max="5888" width="9.140625" style="155"/>
    <col min="5889" max="5889" width="61.7109375" style="155" customWidth="1"/>
    <col min="5890" max="5890" width="18.5703125" style="155" customWidth="1"/>
    <col min="5891" max="5897" width="16.85546875" style="155" customWidth="1"/>
    <col min="5898" max="5898" width="18.7109375" style="155" customWidth="1"/>
    <col min="5899" max="5916" width="16.85546875" style="155" customWidth="1"/>
    <col min="5917" max="5932" width="16.7109375" style="155" customWidth="1"/>
    <col min="5933" max="5933" width="13.28515625" style="155" bestFit="1" customWidth="1"/>
    <col min="5934" max="5934" width="14.7109375" style="155" customWidth="1"/>
    <col min="5935" max="6144" width="9.140625" style="155"/>
    <col min="6145" max="6145" width="61.7109375" style="155" customWidth="1"/>
    <col min="6146" max="6146" width="18.5703125" style="155" customWidth="1"/>
    <col min="6147" max="6153" width="16.85546875" style="155" customWidth="1"/>
    <col min="6154" max="6154" width="18.7109375" style="155" customWidth="1"/>
    <col min="6155" max="6172" width="16.85546875" style="155" customWidth="1"/>
    <col min="6173" max="6188" width="16.7109375" style="155" customWidth="1"/>
    <col min="6189" max="6189" width="13.28515625" style="155" bestFit="1" customWidth="1"/>
    <col min="6190" max="6190" width="14.7109375" style="155" customWidth="1"/>
    <col min="6191" max="6400" width="9.140625" style="155"/>
    <col min="6401" max="6401" width="61.7109375" style="155" customWidth="1"/>
    <col min="6402" max="6402" width="18.5703125" style="155" customWidth="1"/>
    <col min="6403" max="6409" width="16.85546875" style="155" customWidth="1"/>
    <col min="6410" max="6410" width="18.7109375" style="155" customWidth="1"/>
    <col min="6411" max="6428" width="16.85546875" style="155" customWidth="1"/>
    <col min="6429" max="6444" width="16.7109375" style="155" customWidth="1"/>
    <col min="6445" max="6445" width="13.28515625" style="155" bestFit="1" customWidth="1"/>
    <col min="6446" max="6446" width="14.7109375" style="155" customWidth="1"/>
    <col min="6447" max="6656" width="9.140625" style="155"/>
    <col min="6657" max="6657" width="61.7109375" style="155" customWidth="1"/>
    <col min="6658" max="6658" width="18.5703125" style="155" customWidth="1"/>
    <col min="6659" max="6665" width="16.85546875" style="155" customWidth="1"/>
    <col min="6666" max="6666" width="18.7109375" style="155" customWidth="1"/>
    <col min="6667" max="6684" width="16.85546875" style="155" customWidth="1"/>
    <col min="6685" max="6700" width="16.7109375" style="155" customWidth="1"/>
    <col min="6701" max="6701" width="13.28515625" style="155" bestFit="1" customWidth="1"/>
    <col min="6702" max="6702" width="14.7109375" style="155" customWidth="1"/>
    <col min="6703" max="6912" width="9.140625" style="155"/>
    <col min="6913" max="6913" width="61.7109375" style="155" customWidth="1"/>
    <col min="6914" max="6914" width="18.5703125" style="155" customWidth="1"/>
    <col min="6915" max="6921" width="16.85546875" style="155" customWidth="1"/>
    <col min="6922" max="6922" width="18.7109375" style="155" customWidth="1"/>
    <col min="6923" max="6940" width="16.85546875" style="155" customWidth="1"/>
    <col min="6941" max="6956" width="16.7109375" style="155" customWidth="1"/>
    <col min="6957" max="6957" width="13.28515625" style="155" bestFit="1" customWidth="1"/>
    <col min="6958" max="6958" width="14.7109375" style="155" customWidth="1"/>
    <col min="6959" max="7168" width="9.140625" style="155"/>
    <col min="7169" max="7169" width="61.7109375" style="155" customWidth="1"/>
    <col min="7170" max="7170" width="18.5703125" style="155" customWidth="1"/>
    <col min="7171" max="7177" width="16.85546875" style="155" customWidth="1"/>
    <col min="7178" max="7178" width="18.7109375" style="155" customWidth="1"/>
    <col min="7179" max="7196" width="16.85546875" style="155" customWidth="1"/>
    <col min="7197" max="7212" width="16.7109375" style="155" customWidth="1"/>
    <col min="7213" max="7213" width="13.28515625" style="155" bestFit="1" customWidth="1"/>
    <col min="7214" max="7214" width="14.7109375" style="155" customWidth="1"/>
    <col min="7215" max="7424" width="9.140625" style="155"/>
    <col min="7425" max="7425" width="61.7109375" style="155" customWidth="1"/>
    <col min="7426" max="7426" width="18.5703125" style="155" customWidth="1"/>
    <col min="7427" max="7433" width="16.85546875" style="155" customWidth="1"/>
    <col min="7434" max="7434" width="18.7109375" style="155" customWidth="1"/>
    <col min="7435" max="7452" width="16.85546875" style="155" customWidth="1"/>
    <col min="7453" max="7468" width="16.7109375" style="155" customWidth="1"/>
    <col min="7469" max="7469" width="13.28515625" style="155" bestFit="1" customWidth="1"/>
    <col min="7470" max="7470" width="14.7109375" style="155" customWidth="1"/>
    <col min="7471" max="7680" width="9.140625" style="155"/>
    <col min="7681" max="7681" width="61.7109375" style="155" customWidth="1"/>
    <col min="7682" max="7682" width="18.5703125" style="155" customWidth="1"/>
    <col min="7683" max="7689" width="16.85546875" style="155" customWidth="1"/>
    <col min="7690" max="7690" width="18.7109375" style="155" customWidth="1"/>
    <col min="7691" max="7708" width="16.85546875" style="155" customWidth="1"/>
    <col min="7709" max="7724" width="16.7109375" style="155" customWidth="1"/>
    <col min="7725" max="7725" width="13.28515625" style="155" bestFit="1" customWidth="1"/>
    <col min="7726" max="7726" width="14.7109375" style="155" customWidth="1"/>
    <col min="7727" max="7936" width="9.140625" style="155"/>
    <col min="7937" max="7937" width="61.7109375" style="155" customWidth="1"/>
    <col min="7938" max="7938" width="18.5703125" style="155" customWidth="1"/>
    <col min="7939" max="7945" width="16.85546875" style="155" customWidth="1"/>
    <col min="7946" max="7946" width="18.7109375" style="155" customWidth="1"/>
    <col min="7947" max="7964" width="16.85546875" style="155" customWidth="1"/>
    <col min="7965" max="7980" width="16.7109375" style="155" customWidth="1"/>
    <col min="7981" max="7981" width="13.28515625" style="155" bestFit="1" customWidth="1"/>
    <col min="7982" max="7982" width="14.7109375" style="155" customWidth="1"/>
    <col min="7983" max="8192" width="9.140625" style="155"/>
    <col min="8193" max="8193" width="61.7109375" style="155" customWidth="1"/>
    <col min="8194" max="8194" width="18.5703125" style="155" customWidth="1"/>
    <col min="8195" max="8201" width="16.85546875" style="155" customWidth="1"/>
    <col min="8202" max="8202" width="18.7109375" style="155" customWidth="1"/>
    <col min="8203" max="8220" width="16.85546875" style="155" customWidth="1"/>
    <col min="8221" max="8236" width="16.7109375" style="155" customWidth="1"/>
    <col min="8237" max="8237" width="13.28515625" style="155" bestFit="1" customWidth="1"/>
    <col min="8238" max="8238" width="14.7109375" style="155" customWidth="1"/>
    <col min="8239" max="8448" width="9.140625" style="155"/>
    <col min="8449" max="8449" width="61.7109375" style="155" customWidth="1"/>
    <col min="8450" max="8450" width="18.5703125" style="155" customWidth="1"/>
    <col min="8451" max="8457" width="16.85546875" style="155" customWidth="1"/>
    <col min="8458" max="8458" width="18.7109375" style="155" customWidth="1"/>
    <col min="8459" max="8476" width="16.85546875" style="155" customWidth="1"/>
    <col min="8477" max="8492" width="16.7109375" style="155" customWidth="1"/>
    <col min="8493" max="8493" width="13.28515625" style="155" bestFit="1" customWidth="1"/>
    <col min="8494" max="8494" width="14.7109375" style="155" customWidth="1"/>
    <col min="8495" max="8704" width="9.140625" style="155"/>
    <col min="8705" max="8705" width="61.7109375" style="155" customWidth="1"/>
    <col min="8706" max="8706" width="18.5703125" style="155" customWidth="1"/>
    <col min="8707" max="8713" width="16.85546875" style="155" customWidth="1"/>
    <col min="8714" max="8714" width="18.7109375" style="155" customWidth="1"/>
    <col min="8715" max="8732" width="16.85546875" style="155" customWidth="1"/>
    <col min="8733" max="8748" width="16.7109375" style="155" customWidth="1"/>
    <col min="8749" max="8749" width="13.28515625" style="155" bestFit="1" customWidth="1"/>
    <col min="8750" max="8750" width="14.7109375" style="155" customWidth="1"/>
    <col min="8751" max="8960" width="9.140625" style="155"/>
    <col min="8961" max="8961" width="61.7109375" style="155" customWidth="1"/>
    <col min="8962" max="8962" width="18.5703125" style="155" customWidth="1"/>
    <col min="8963" max="8969" width="16.85546875" style="155" customWidth="1"/>
    <col min="8970" max="8970" width="18.7109375" style="155" customWidth="1"/>
    <col min="8971" max="8988" width="16.85546875" style="155" customWidth="1"/>
    <col min="8989" max="9004" width="16.7109375" style="155" customWidth="1"/>
    <col min="9005" max="9005" width="13.28515625" style="155" bestFit="1" customWidth="1"/>
    <col min="9006" max="9006" width="14.7109375" style="155" customWidth="1"/>
    <col min="9007" max="9216" width="9.140625" style="155"/>
    <col min="9217" max="9217" width="61.7109375" style="155" customWidth="1"/>
    <col min="9218" max="9218" width="18.5703125" style="155" customWidth="1"/>
    <col min="9219" max="9225" width="16.85546875" style="155" customWidth="1"/>
    <col min="9226" max="9226" width="18.7109375" style="155" customWidth="1"/>
    <col min="9227" max="9244" width="16.85546875" style="155" customWidth="1"/>
    <col min="9245" max="9260" width="16.7109375" style="155" customWidth="1"/>
    <col min="9261" max="9261" width="13.28515625" style="155" bestFit="1" customWidth="1"/>
    <col min="9262" max="9262" width="14.7109375" style="155" customWidth="1"/>
    <col min="9263" max="9472" width="9.140625" style="155"/>
    <col min="9473" max="9473" width="61.7109375" style="155" customWidth="1"/>
    <col min="9474" max="9474" width="18.5703125" style="155" customWidth="1"/>
    <col min="9475" max="9481" width="16.85546875" style="155" customWidth="1"/>
    <col min="9482" max="9482" width="18.7109375" style="155" customWidth="1"/>
    <col min="9483" max="9500" width="16.85546875" style="155" customWidth="1"/>
    <col min="9501" max="9516" width="16.7109375" style="155" customWidth="1"/>
    <col min="9517" max="9517" width="13.28515625" style="155" bestFit="1" customWidth="1"/>
    <col min="9518" max="9518" width="14.7109375" style="155" customWidth="1"/>
    <col min="9519" max="9728" width="9.140625" style="155"/>
    <col min="9729" max="9729" width="61.7109375" style="155" customWidth="1"/>
    <col min="9730" max="9730" width="18.5703125" style="155" customWidth="1"/>
    <col min="9731" max="9737" width="16.85546875" style="155" customWidth="1"/>
    <col min="9738" max="9738" width="18.7109375" style="155" customWidth="1"/>
    <col min="9739" max="9756" width="16.85546875" style="155" customWidth="1"/>
    <col min="9757" max="9772" width="16.7109375" style="155" customWidth="1"/>
    <col min="9773" max="9773" width="13.28515625" style="155" bestFit="1" customWidth="1"/>
    <col min="9774" max="9774" width="14.7109375" style="155" customWidth="1"/>
    <col min="9775" max="9984" width="9.140625" style="155"/>
    <col min="9985" max="9985" width="61.7109375" style="155" customWidth="1"/>
    <col min="9986" max="9986" width="18.5703125" style="155" customWidth="1"/>
    <col min="9987" max="9993" width="16.85546875" style="155" customWidth="1"/>
    <col min="9994" max="9994" width="18.7109375" style="155" customWidth="1"/>
    <col min="9995" max="10012" width="16.85546875" style="155" customWidth="1"/>
    <col min="10013" max="10028" width="16.7109375" style="155" customWidth="1"/>
    <col min="10029" max="10029" width="13.28515625" style="155" bestFit="1" customWidth="1"/>
    <col min="10030" max="10030" width="14.7109375" style="155" customWidth="1"/>
    <col min="10031" max="10240" width="9.140625" style="155"/>
    <col min="10241" max="10241" width="61.7109375" style="155" customWidth="1"/>
    <col min="10242" max="10242" width="18.5703125" style="155" customWidth="1"/>
    <col min="10243" max="10249" width="16.85546875" style="155" customWidth="1"/>
    <col min="10250" max="10250" width="18.7109375" style="155" customWidth="1"/>
    <col min="10251" max="10268" width="16.85546875" style="155" customWidth="1"/>
    <col min="10269" max="10284" width="16.7109375" style="155" customWidth="1"/>
    <col min="10285" max="10285" width="13.28515625" style="155" bestFit="1" customWidth="1"/>
    <col min="10286" max="10286" width="14.7109375" style="155" customWidth="1"/>
    <col min="10287" max="10496" width="9.140625" style="155"/>
    <col min="10497" max="10497" width="61.7109375" style="155" customWidth="1"/>
    <col min="10498" max="10498" width="18.5703125" style="155" customWidth="1"/>
    <col min="10499" max="10505" width="16.85546875" style="155" customWidth="1"/>
    <col min="10506" max="10506" width="18.7109375" style="155" customWidth="1"/>
    <col min="10507" max="10524" width="16.85546875" style="155" customWidth="1"/>
    <col min="10525" max="10540" width="16.7109375" style="155" customWidth="1"/>
    <col min="10541" max="10541" width="13.28515625" style="155" bestFit="1" customWidth="1"/>
    <col min="10542" max="10542" width="14.7109375" style="155" customWidth="1"/>
    <col min="10543" max="10752" width="9.140625" style="155"/>
    <col min="10753" max="10753" width="61.7109375" style="155" customWidth="1"/>
    <col min="10754" max="10754" width="18.5703125" style="155" customWidth="1"/>
    <col min="10755" max="10761" width="16.85546875" style="155" customWidth="1"/>
    <col min="10762" max="10762" width="18.7109375" style="155" customWidth="1"/>
    <col min="10763" max="10780" width="16.85546875" style="155" customWidth="1"/>
    <col min="10781" max="10796" width="16.7109375" style="155" customWidth="1"/>
    <col min="10797" max="10797" width="13.28515625" style="155" bestFit="1" customWidth="1"/>
    <col min="10798" max="10798" width="14.7109375" style="155" customWidth="1"/>
    <col min="10799" max="11008" width="9.140625" style="155"/>
    <col min="11009" max="11009" width="61.7109375" style="155" customWidth="1"/>
    <col min="11010" max="11010" width="18.5703125" style="155" customWidth="1"/>
    <col min="11011" max="11017" width="16.85546875" style="155" customWidth="1"/>
    <col min="11018" max="11018" width="18.7109375" style="155" customWidth="1"/>
    <col min="11019" max="11036" width="16.85546875" style="155" customWidth="1"/>
    <col min="11037" max="11052" width="16.7109375" style="155" customWidth="1"/>
    <col min="11053" max="11053" width="13.28515625" style="155" bestFit="1" customWidth="1"/>
    <col min="11054" max="11054" width="14.7109375" style="155" customWidth="1"/>
    <col min="11055" max="11264" width="9.140625" style="155"/>
    <col min="11265" max="11265" width="61.7109375" style="155" customWidth="1"/>
    <col min="11266" max="11266" width="18.5703125" style="155" customWidth="1"/>
    <col min="11267" max="11273" width="16.85546875" style="155" customWidth="1"/>
    <col min="11274" max="11274" width="18.7109375" style="155" customWidth="1"/>
    <col min="11275" max="11292" width="16.85546875" style="155" customWidth="1"/>
    <col min="11293" max="11308" width="16.7109375" style="155" customWidth="1"/>
    <col min="11309" max="11309" width="13.28515625" style="155" bestFit="1" customWidth="1"/>
    <col min="11310" max="11310" width="14.7109375" style="155" customWidth="1"/>
    <col min="11311" max="11520" width="9.140625" style="155"/>
    <col min="11521" max="11521" width="61.7109375" style="155" customWidth="1"/>
    <col min="11522" max="11522" width="18.5703125" style="155" customWidth="1"/>
    <col min="11523" max="11529" width="16.85546875" style="155" customWidth="1"/>
    <col min="11530" max="11530" width="18.7109375" style="155" customWidth="1"/>
    <col min="11531" max="11548" width="16.85546875" style="155" customWidth="1"/>
    <col min="11549" max="11564" width="16.7109375" style="155" customWidth="1"/>
    <col min="11565" max="11565" width="13.28515625" style="155" bestFit="1" customWidth="1"/>
    <col min="11566" max="11566" width="14.7109375" style="155" customWidth="1"/>
    <col min="11567" max="11776" width="9.140625" style="155"/>
    <col min="11777" max="11777" width="61.7109375" style="155" customWidth="1"/>
    <col min="11778" max="11778" width="18.5703125" style="155" customWidth="1"/>
    <col min="11779" max="11785" width="16.85546875" style="155" customWidth="1"/>
    <col min="11786" max="11786" width="18.7109375" style="155" customWidth="1"/>
    <col min="11787" max="11804" width="16.85546875" style="155" customWidth="1"/>
    <col min="11805" max="11820" width="16.7109375" style="155" customWidth="1"/>
    <col min="11821" max="11821" width="13.28515625" style="155" bestFit="1" customWidth="1"/>
    <col min="11822" max="11822" width="14.7109375" style="155" customWidth="1"/>
    <col min="11823" max="12032" width="9.140625" style="155"/>
    <col min="12033" max="12033" width="61.7109375" style="155" customWidth="1"/>
    <col min="12034" max="12034" width="18.5703125" style="155" customWidth="1"/>
    <col min="12035" max="12041" width="16.85546875" style="155" customWidth="1"/>
    <col min="12042" max="12042" width="18.7109375" style="155" customWidth="1"/>
    <col min="12043" max="12060" width="16.85546875" style="155" customWidth="1"/>
    <col min="12061" max="12076" width="16.7109375" style="155" customWidth="1"/>
    <col min="12077" max="12077" width="13.28515625" style="155" bestFit="1" customWidth="1"/>
    <col min="12078" max="12078" width="14.7109375" style="155" customWidth="1"/>
    <col min="12079" max="12288" width="9.140625" style="155"/>
    <col min="12289" max="12289" width="61.7109375" style="155" customWidth="1"/>
    <col min="12290" max="12290" width="18.5703125" style="155" customWidth="1"/>
    <col min="12291" max="12297" width="16.85546875" style="155" customWidth="1"/>
    <col min="12298" max="12298" width="18.7109375" style="155" customWidth="1"/>
    <col min="12299" max="12316" width="16.85546875" style="155" customWidth="1"/>
    <col min="12317" max="12332" width="16.7109375" style="155" customWidth="1"/>
    <col min="12333" max="12333" width="13.28515625" style="155" bestFit="1" customWidth="1"/>
    <col min="12334" max="12334" width="14.7109375" style="155" customWidth="1"/>
    <col min="12335" max="12544" width="9.140625" style="155"/>
    <col min="12545" max="12545" width="61.7109375" style="155" customWidth="1"/>
    <col min="12546" max="12546" width="18.5703125" style="155" customWidth="1"/>
    <col min="12547" max="12553" width="16.85546875" style="155" customWidth="1"/>
    <col min="12554" max="12554" width="18.7109375" style="155" customWidth="1"/>
    <col min="12555" max="12572" width="16.85546875" style="155" customWidth="1"/>
    <col min="12573" max="12588" width="16.7109375" style="155" customWidth="1"/>
    <col min="12589" max="12589" width="13.28515625" style="155" bestFit="1" customWidth="1"/>
    <col min="12590" max="12590" width="14.7109375" style="155" customWidth="1"/>
    <col min="12591" max="12800" width="9.140625" style="155"/>
    <col min="12801" max="12801" width="61.7109375" style="155" customWidth="1"/>
    <col min="12802" max="12802" width="18.5703125" style="155" customWidth="1"/>
    <col min="12803" max="12809" width="16.85546875" style="155" customWidth="1"/>
    <col min="12810" max="12810" width="18.7109375" style="155" customWidth="1"/>
    <col min="12811" max="12828" width="16.85546875" style="155" customWidth="1"/>
    <col min="12829" max="12844" width="16.7109375" style="155" customWidth="1"/>
    <col min="12845" max="12845" width="13.28515625" style="155" bestFit="1" customWidth="1"/>
    <col min="12846" max="12846" width="14.7109375" style="155" customWidth="1"/>
    <col min="12847" max="13056" width="9.140625" style="155"/>
    <col min="13057" max="13057" width="61.7109375" style="155" customWidth="1"/>
    <col min="13058" max="13058" width="18.5703125" style="155" customWidth="1"/>
    <col min="13059" max="13065" width="16.85546875" style="155" customWidth="1"/>
    <col min="13066" max="13066" width="18.7109375" style="155" customWidth="1"/>
    <col min="13067" max="13084" width="16.85546875" style="155" customWidth="1"/>
    <col min="13085" max="13100" width="16.7109375" style="155" customWidth="1"/>
    <col min="13101" max="13101" width="13.28515625" style="155" bestFit="1" customWidth="1"/>
    <col min="13102" max="13102" width="14.7109375" style="155" customWidth="1"/>
    <col min="13103" max="13312" width="9.140625" style="155"/>
    <col min="13313" max="13313" width="61.7109375" style="155" customWidth="1"/>
    <col min="13314" max="13314" width="18.5703125" style="155" customWidth="1"/>
    <col min="13315" max="13321" width="16.85546875" style="155" customWidth="1"/>
    <col min="13322" max="13322" width="18.7109375" style="155" customWidth="1"/>
    <col min="13323" max="13340" width="16.85546875" style="155" customWidth="1"/>
    <col min="13341" max="13356" width="16.7109375" style="155" customWidth="1"/>
    <col min="13357" max="13357" width="13.28515625" style="155" bestFit="1" customWidth="1"/>
    <col min="13358" max="13358" width="14.7109375" style="155" customWidth="1"/>
    <col min="13359" max="13568" width="9.140625" style="155"/>
    <col min="13569" max="13569" width="61.7109375" style="155" customWidth="1"/>
    <col min="13570" max="13570" width="18.5703125" style="155" customWidth="1"/>
    <col min="13571" max="13577" width="16.85546875" style="155" customWidth="1"/>
    <col min="13578" max="13578" width="18.7109375" style="155" customWidth="1"/>
    <col min="13579" max="13596" width="16.85546875" style="155" customWidth="1"/>
    <col min="13597" max="13612" width="16.7109375" style="155" customWidth="1"/>
    <col min="13613" max="13613" width="13.28515625" style="155" bestFit="1" customWidth="1"/>
    <col min="13614" max="13614" width="14.7109375" style="155" customWidth="1"/>
    <col min="13615" max="13824" width="9.140625" style="155"/>
    <col min="13825" max="13825" width="61.7109375" style="155" customWidth="1"/>
    <col min="13826" max="13826" width="18.5703125" style="155" customWidth="1"/>
    <col min="13827" max="13833" width="16.85546875" style="155" customWidth="1"/>
    <col min="13834" max="13834" width="18.7109375" style="155" customWidth="1"/>
    <col min="13835" max="13852" width="16.85546875" style="155" customWidth="1"/>
    <col min="13853" max="13868" width="16.7109375" style="155" customWidth="1"/>
    <col min="13869" max="13869" width="13.28515625" style="155" bestFit="1" customWidth="1"/>
    <col min="13870" max="13870" width="14.7109375" style="155" customWidth="1"/>
    <col min="13871" max="14080" width="9.140625" style="155"/>
    <col min="14081" max="14081" width="61.7109375" style="155" customWidth="1"/>
    <col min="14082" max="14082" width="18.5703125" style="155" customWidth="1"/>
    <col min="14083" max="14089" width="16.85546875" style="155" customWidth="1"/>
    <col min="14090" max="14090" width="18.7109375" style="155" customWidth="1"/>
    <col min="14091" max="14108" width="16.85546875" style="155" customWidth="1"/>
    <col min="14109" max="14124" width="16.7109375" style="155" customWidth="1"/>
    <col min="14125" max="14125" width="13.28515625" style="155" bestFit="1" customWidth="1"/>
    <col min="14126" max="14126" width="14.7109375" style="155" customWidth="1"/>
    <col min="14127" max="14336" width="9.140625" style="155"/>
    <col min="14337" max="14337" width="61.7109375" style="155" customWidth="1"/>
    <col min="14338" max="14338" width="18.5703125" style="155" customWidth="1"/>
    <col min="14339" max="14345" width="16.85546875" style="155" customWidth="1"/>
    <col min="14346" max="14346" width="18.7109375" style="155" customWidth="1"/>
    <col min="14347" max="14364" width="16.85546875" style="155" customWidth="1"/>
    <col min="14365" max="14380" width="16.7109375" style="155" customWidth="1"/>
    <col min="14381" max="14381" width="13.28515625" style="155" bestFit="1" customWidth="1"/>
    <col min="14382" max="14382" width="14.7109375" style="155" customWidth="1"/>
    <col min="14383" max="14592" width="9.140625" style="155"/>
    <col min="14593" max="14593" width="61.7109375" style="155" customWidth="1"/>
    <col min="14594" max="14594" width="18.5703125" style="155" customWidth="1"/>
    <col min="14595" max="14601" width="16.85546875" style="155" customWidth="1"/>
    <col min="14602" max="14602" width="18.7109375" style="155" customWidth="1"/>
    <col min="14603" max="14620" width="16.85546875" style="155" customWidth="1"/>
    <col min="14621" max="14636" width="16.7109375" style="155" customWidth="1"/>
    <col min="14637" max="14637" width="13.28515625" style="155" bestFit="1" customWidth="1"/>
    <col min="14638" max="14638" width="14.7109375" style="155" customWidth="1"/>
    <col min="14639" max="14848" width="9.140625" style="155"/>
    <col min="14849" max="14849" width="61.7109375" style="155" customWidth="1"/>
    <col min="14850" max="14850" width="18.5703125" style="155" customWidth="1"/>
    <col min="14851" max="14857" width="16.85546875" style="155" customWidth="1"/>
    <col min="14858" max="14858" width="18.7109375" style="155" customWidth="1"/>
    <col min="14859" max="14876" width="16.85546875" style="155" customWidth="1"/>
    <col min="14877" max="14892" width="16.7109375" style="155" customWidth="1"/>
    <col min="14893" max="14893" width="13.28515625" style="155" bestFit="1" customWidth="1"/>
    <col min="14894" max="14894" width="14.7109375" style="155" customWidth="1"/>
    <col min="14895" max="15104" width="9.140625" style="155"/>
    <col min="15105" max="15105" width="61.7109375" style="155" customWidth="1"/>
    <col min="15106" max="15106" width="18.5703125" style="155" customWidth="1"/>
    <col min="15107" max="15113" width="16.85546875" style="155" customWidth="1"/>
    <col min="15114" max="15114" width="18.7109375" style="155" customWidth="1"/>
    <col min="15115" max="15132" width="16.85546875" style="155" customWidth="1"/>
    <col min="15133" max="15148" width="16.7109375" style="155" customWidth="1"/>
    <col min="15149" max="15149" width="13.28515625" style="155" bestFit="1" customWidth="1"/>
    <col min="15150" max="15150" width="14.7109375" style="155" customWidth="1"/>
    <col min="15151" max="15360" width="9.140625" style="155"/>
    <col min="15361" max="15361" width="61.7109375" style="155" customWidth="1"/>
    <col min="15362" max="15362" width="18.5703125" style="155" customWidth="1"/>
    <col min="15363" max="15369" width="16.85546875" style="155" customWidth="1"/>
    <col min="15370" max="15370" width="18.7109375" style="155" customWidth="1"/>
    <col min="15371" max="15388" width="16.85546875" style="155" customWidth="1"/>
    <col min="15389" max="15404" width="16.7109375" style="155" customWidth="1"/>
    <col min="15405" max="15405" width="13.28515625" style="155" bestFit="1" customWidth="1"/>
    <col min="15406" max="15406" width="14.7109375" style="155" customWidth="1"/>
    <col min="15407" max="15616" width="9.140625" style="155"/>
    <col min="15617" max="15617" width="61.7109375" style="155" customWidth="1"/>
    <col min="15618" max="15618" width="18.5703125" style="155" customWidth="1"/>
    <col min="15619" max="15625" width="16.85546875" style="155" customWidth="1"/>
    <col min="15626" max="15626" width="18.7109375" style="155" customWidth="1"/>
    <col min="15627" max="15644" width="16.85546875" style="155" customWidth="1"/>
    <col min="15645" max="15660" width="16.7109375" style="155" customWidth="1"/>
    <col min="15661" max="15661" width="13.28515625" style="155" bestFit="1" customWidth="1"/>
    <col min="15662" max="15662" width="14.7109375" style="155" customWidth="1"/>
    <col min="15663" max="15872" width="9.140625" style="155"/>
    <col min="15873" max="15873" width="61.7109375" style="155" customWidth="1"/>
    <col min="15874" max="15874" width="18.5703125" style="155" customWidth="1"/>
    <col min="15875" max="15881" width="16.85546875" style="155" customWidth="1"/>
    <col min="15882" max="15882" width="18.7109375" style="155" customWidth="1"/>
    <col min="15883" max="15900" width="16.85546875" style="155" customWidth="1"/>
    <col min="15901" max="15916" width="16.7109375" style="155" customWidth="1"/>
    <col min="15917" max="15917" width="13.28515625" style="155" bestFit="1" customWidth="1"/>
    <col min="15918" max="15918" width="14.7109375" style="155" customWidth="1"/>
    <col min="15919" max="16128" width="9.140625" style="155"/>
    <col min="16129" max="16129" width="61.7109375" style="155" customWidth="1"/>
    <col min="16130" max="16130" width="18.5703125" style="155" customWidth="1"/>
    <col min="16131" max="16137" width="16.85546875" style="155" customWidth="1"/>
    <col min="16138" max="16138" width="18.7109375" style="155" customWidth="1"/>
    <col min="16139" max="16156" width="16.85546875" style="155" customWidth="1"/>
    <col min="16157" max="16172" width="16.7109375" style="155" customWidth="1"/>
    <col min="16173" max="16173" width="13.28515625" style="155" bestFit="1" customWidth="1"/>
    <col min="16174" max="16174" width="14.7109375" style="155" customWidth="1"/>
    <col min="16175" max="16384" width="9.140625" style="155"/>
  </cols>
  <sheetData>
    <row r="1" spans="1:44" x14ac:dyDescent="0.25">
      <c r="A1" s="223" t="s">
        <v>438</v>
      </c>
      <c r="B1" s="1" t="e">
        <f>'4. паспортбюджет'!B1</f>
        <v>#REF!</v>
      </c>
    </row>
    <row r="3" spans="1:44" ht="18.75" x14ac:dyDescent="0.2">
      <c r="A3" s="18"/>
      <c r="B3" s="12"/>
      <c r="C3" s="12"/>
      <c r="D3" s="12"/>
      <c r="E3" s="12"/>
      <c r="F3" s="12"/>
      <c r="G3" s="12"/>
      <c r="H3" s="12"/>
      <c r="I3" s="16"/>
      <c r="J3" s="16"/>
      <c r="K3" s="38"/>
      <c r="L3" s="12"/>
      <c r="M3" s="12"/>
      <c r="N3" s="12"/>
      <c r="O3" s="12"/>
      <c r="P3" s="38" t="s">
        <v>66</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8"/>
      <c r="B4" s="12"/>
      <c r="C4" s="12"/>
      <c r="D4" s="12"/>
      <c r="E4" s="12"/>
      <c r="F4" s="12"/>
      <c r="G4" s="12"/>
      <c r="H4" s="12"/>
      <c r="I4" s="16"/>
      <c r="J4" s="16"/>
      <c r="K4" s="15"/>
      <c r="L4" s="12"/>
      <c r="M4" s="12"/>
      <c r="N4" s="12"/>
      <c r="O4" s="12"/>
      <c r="P4" s="15" t="s">
        <v>8</v>
      </c>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row>
    <row r="5" spans="1:44" ht="18.75" x14ac:dyDescent="0.3">
      <c r="A5" s="17"/>
      <c r="B5" s="12"/>
      <c r="C5" s="12"/>
      <c r="D5" s="12"/>
      <c r="E5" s="12"/>
      <c r="F5" s="12"/>
      <c r="G5" s="12"/>
      <c r="H5" s="12"/>
      <c r="I5" s="16"/>
      <c r="J5" s="16"/>
      <c r="K5" s="15"/>
      <c r="L5" s="12"/>
      <c r="M5" s="12"/>
      <c r="N5" s="12"/>
      <c r="O5" s="12"/>
      <c r="P5" s="15" t="s">
        <v>268</v>
      </c>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x14ac:dyDescent="0.2">
      <c r="A7" s="294" t="str">
        <f>'4. паспортбюджет'!A7</f>
        <v>Год раскрытия информации: 2016 год</v>
      </c>
      <c r="B7" s="294"/>
      <c r="C7" s="294"/>
      <c r="D7" s="294"/>
      <c r="E7" s="294"/>
      <c r="F7" s="294"/>
      <c r="G7" s="294"/>
      <c r="H7" s="294"/>
      <c r="I7" s="294"/>
      <c r="J7" s="294"/>
      <c r="K7" s="294"/>
      <c r="L7" s="294"/>
      <c r="M7" s="294"/>
      <c r="N7" s="294"/>
      <c r="O7" s="294"/>
      <c r="P7" s="294"/>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row>
    <row r="8" spans="1:44" ht="18.75" x14ac:dyDescent="0.3">
      <c r="A8" s="17"/>
      <c r="B8" s="12"/>
      <c r="C8" s="12"/>
      <c r="D8" s="12"/>
      <c r="E8" s="12"/>
      <c r="F8" s="12"/>
      <c r="G8" s="12"/>
      <c r="H8" s="12"/>
      <c r="I8" s="16"/>
      <c r="J8" s="16"/>
      <c r="K8" s="15"/>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row>
    <row r="9" spans="1:44" ht="18.75" x14ac:dyDescent="0.2">
      <c r="A9" s="287" t="s">
        <v>7</v>
      </c>
      <c r="B9" s="287"/>
      <c r="C9" s="287"/>
      <c r="D9" s="287"/>
      <c r="E9" s="287"/>
      <c r="F9" s="287"/>
      <c r="G9" s="287"/>
      <c r="H9" s="287"/>
      <c r="I9" s="287"/>
      <c r="J9" s="287"/>
      <c r="K9" s="287"/>
      <c r="L9" s="287"/>
      <c r="M9" s="287"/>
      <c r="N9" s="287"/>
      <c r="O9" s="287"/>
      <c r="P9" s="287"/>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row>
    <row r="10" spans="1:44" ht="18.75" x14ac:dyDescent="0.2">
      <c r="A10" s="150"/>
      <c r="B10" s="150"/>
      <c r="C10" s="150"/>
      <c r="D10" s="150"/>
      <c r="E10" s="150"/>
      <c r="F10" s="150"/>
      <c r="G10" s="150"/>
      <c r="H10" s="150"/>
      <c r="I10" s="150"/>
      <c r="J10" s="150"/>
      <c r="K10" s="150"/>
      <c r="L10" s="136"/>
      <c r="M10" s="136"/>
      <c r="N10" s="136"/>
      <c r="O10" s="136"/>
      <c r="P10" s="136"/>
      <c r="Q10" s="136"/>
      <c r="R10" s="136"/>
      <c r="S10" s="136"/>
      <c r="T10" s="136"/>
      <c r="U10" s="136"/>
      <c r="V10" s="136"/>
      <c r="W10" s="136"/>
      <c r="X10" s="136"/>
      <c r="Y10" s="136"/>
      <c r="Z10" s="12"/>
      <c r="AA10" s="12"/>
      <c r="AB10" s="12"/>
      <c r="AC10" s="12"/>
      <c r="AD10" s="12"/>
      <c r="AE10" s="12"/>
      <c r="AF10" s="12"/>
      <c r="AG10" s="12"/>
      <c r="AH10" s="12"/>
      <c r="AI10" s="12"/>
      <c r="AJ10" s="12"/>
      <c r="AK10" s="12"/>
      <c r="AL10" s="12"/>
      <c r="AM10" s="12"/>
      <c r="AN10" s="12"/>
      <c r="AO10" s="12"/>
      <c r="AP10" s="12"/>
      <c r="AQ10" s="12"/>
      <c r="AR10" s="12"/>
    </row>
    <row r="11" spans="1:44" x14ac:dyDescent="0.2">
      <c r="A11" s="292" t="str">
        <f>'4. паспортбюджет'!A11</f>
        <v>АО "Янтарьэнерго"</v>
      </c>
      <c r="B11" s="292"/>
      <c r="C11" s="292"/>
      <c r="D11" s="292"/>
      <c r="E11" s="292"/>
      <c r="F11" s="292"/>
      <c r="G11" s="292"/>
      <c r="H11" s="292"/>
      <c r="I11" s="292"/>
      <c r="J11" s="292"/>
      <c r="K11" s="292"/>
      <c r="L11" s="292"/>
      <c r="M11" s="292"/>
      <c r="N11" s="292"/>
      <c r="O11" s="292"/>
      <c r="P11" s="292"/>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row>
    <row r="12" spans="1:44" x14ac:dyDescent="0.2">
      <c r="A12" s="282" t="s">
        <v>6</v>
      </c>
      <c r="B12" s="282"/>
      <c r="C12" s="282"/>
      <c r="D12" s="282"/>
      <c r="E12" s="282"/>
      <c r="F12" s="282"/>
      <c r="G12" s="282"/>
      <c r="H12" s="282"/>
      <c r="I12" s="282"/>
      <c r="J12" s="282"/>
      <c r="K12" s="282"/>
      <c r="L12" s="282"/>
      <c r="M12" s="282"/>
      <c r="N12" s="282"/>
      <c r="O12" s="282"/>
      <c r="P12" s="282"/>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row>
    <row r="13" spans="1:44" ht="18.75" x14ac:dyDescent="0.2">
      <c r="A13" s="150"/>
      <c r="B13" s="150"/>
      <c r="C13" s="150"/>
      <c r="D13" s="150"/>
      <c r="E13" s="150"/>
      <c r="F13" s="150"/>
      <c r="G13" s="150"/>
      <c r="H13" s="150"/>
      <c r="I13" s="150"/>
      <c r="J13" s="150"/>
      <c r="K13" s="150"/>
      <c r="L13" s="136"/>
      <c r="M13" s="136"/>
      <c r="N13" s="136"/>
      <c r="O13" s="136"/>
      <c r="P13" s="136"/>
      <c r="Q13" s="136"/>
      <c r="R13" s="136"/>
      <c r="S13" s="136"/>
      <c r="T13" s="136"/>
      <c r="U13" s="136"/>
      <c r="V13" s="136"/>
      <c r="W13" s="136"/>
      <c r="X13" s="136"/>
      <c r="Y13" s="136"/>
      <c r="Z13" s="12"/>
      <c r="AA13" s="12"/>
      <c r="AB13" s="12"/>
      <c r="AC13" s="12"/>
      <c r="AD13" s="12"/>
      <c r="AE13" s="12"/>
      <c r="AF13" s="12"/>
      <c r="AG13" s="12"/>
      <c r="AH13" s="12"/>
      <c r="AI13" s="12"/>
      <c r="AJ13" s="12"/>
      <c r="AK13" s="12"/>
      <c r="AL13" s="12"/>
      <c r="AM13" s="12"/>
      <c r="AN13" s="12"/>
      <c r="AO13" s="12"/>
      <c r="AP13" s="12"/>
      <c r="AQ13" s="12"/>
      <c r="AR13" s="12"/>
    </row>
    <row r="14" spans="1:44" x14ac:dyDescent="0.2">
      <c r="A14" s="292" t="str">
        <f>'4. паспортбюджет'!A14</f>
        <v>F_4492</v>
      </c>
      <c r="B14" s="292"/>
      <c r="C14" s="292"/>
      <c r="D14" s="292"/>
      <c r="E14" s="292"/>
      <c r="F14" s="292"/>
      <c r="G14" s="292"/>
      <c r="H14" s="292"/>
      <c r="I14" s="292"/>
      <c r="J14" s="292"/>
      <c r="K14" s="292"/>
      <c r="L14" s="292"/>
      <c r="M14" s="292"/>
      <c r="N14" s="292"/>
      <c r="O14" s="292"/>
      <c r="P14" s="292"/>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row>
    <row r="15" spans="1:44" x14ac:dyDescent="0.2">
      <c r="A15" s="282" t="s">
        <v>5</v>
      </c>
      <c r="B15" s="282"/>
      <c r="C15" s="282"/>
      <c r="D15" s="282"/>
      <c r="E15" s="282"/>
      <c r="F15" s="282"/>
      <c r="G15" s="282"/>
      <c r="H15" s="282"/>
      <c r="I15" s="282"/>
      <c r="J15" s="282"/>
      <c r="K15" s="282"/>
      <c r="L15" s="282"/>
      <c r="M15" s="282"/>
      <c r="N15" s="282"/>
      <c r="O15" s="282"/>
      <c r="P15" s="282"/>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row>
    <row r="16" spans="1:44" ht="18.75" x14ac:dyDescent="0.2">
      <c r="A16" s="152"/>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9"/>
      <c r="AA16" s="9"/>
      <c r="AB16" s="9"/>
      <c r="AC16" s="9"/>
      <c r="AD16" s="9"/>
      <c r="AE16" s="9"/>
      <c r="AF16" s="9"/>
      <c r="AG16" s="9"/>
      <c r="AH16" s="9"/>
      <c r="AI16" s="9"/>
      <c r="AJ16" s="9"/>
      <c r="AK16" s="9"/>
      <c r="AL16" s="9"/>
      <c r="AM16" s="9"/>
      <c r="AN16" s="9"/>
      <c r="AO16" s="9"/>
      <c r="AP16" s="9"/>
      <c r="AQ16" s="9"/>
      <c r="AR16" s="9"/>
    </row>
    <row r="17" spans="1:48" ht="33.75" customHeight="1" x14ac:dyDescent="0.2">
      <c r="A17" s="289" t="str">
        <f>'4. паспортбюджет'!A17</f>
        <v>Реконструкция сетей 60 кВ в западном энергорайоне Калининградской области с переводом на напряжение 110 кВ</v>
      </c>
      <c r="B17" s="289"/>
      <c r="C17" s="289"/>
      <c r="D17" s="289"/>
      <c r="E17" s="289"/>
      <c r="F17" s="289"/>
      <c r="G17" s="289"/>
      <c r="H17" s="289"/>
      <c r="I17" s="289"/>
      <c r="J17" s="289"/>
      <c r="K17" s="289"/>
      <c r="L17" s="289"/>
      <c r="M17" s="289"/>
      <c r="N17" s="289"/>
      <c r="O17" s="289"/>
      <c r="P17" s="28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row>
    <row r="18" spans="1:48" x14ac:dyDescent="0.2">
      <c r="A18" s="282" t="s">
        <v>4</v>
      </c>
      <c r="B18" s="282"/>
      <c r="C18" s="282"/>
      <c r="D18" s="282"/>
      <c r="E18" s="282"/>
      <c r="F18" s="282"/>
      <c r="G18" s="282"/>
      <c r="H18" s="282"/>
      <c r="I18" s="282"/>
      <c r="J18" s="282"/>
      <c r="K18" s="282"/>
      <c r="L18" s="282"/>
      <c r="M18" s="282"/>
      <c r="N18" s="282"/>
      <c r="O18" s="282"/>
      <c r="P18" s="282"/>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row>
    <row r="19" spans="1:48" ht="18.75" x14ac:dyDescent="0.2">
      <c r="A19" s="151"/>
      <c r="B19" s="151"/>
      <c r="C19" s="151"/>
      <c r="D19" s="151"/>
      <c r="E19" s="151"/>
      <c r="F19" s="151"/>
      <c r="G19" s="151"/>
      <c r="H19" s="151"/>
      <c r="I19" s="151"/>
      <c r="J19" s="151"/>
      <c r="K19" s="151"/>
      <c r="L19" s="151"/>
      <c r="M19" s="151"/>
      <c r="N19" s="151"/>
      <c r="O19" s="151"/>
      <c r="P19" s="151"/>
      <c r="Q19" s="151"/>
      <c r="R19" s="151"/>
      <c r="S19" s="151"/>
      <c r="T19" s="151"/>
      <c r="U19" s="151"/>
      <c r="V19" s="151"/>
      <c r="W19" s="3"/>
      <c r="X19" s="3"/>
      <c r="Y19" s="3"/>
      <c r="Z19" s="3"/>
      <c r="AA19" s="3"/>
      <c r="AB19" s="3"/>
      <c r="AC19" s="3"/>
      <c r="AD19" s="3"/>
      <c r="AE19" s="3"/>
      <c r="AF19" s="3"/>
      <c r="AG19" s="3"/>
      <c r="AH19" s="3"/>
      <c r="AI19" s="3"/>
      <c r="AJ19" s="3"/>
      <c r="AK19" s="3"/>
      <c r="AL19" s="3"/>
      <c r="AM19" s="3"/>
      <c r="AN19" s="3"/>
      <c r="AO19" s="3"/>
      <c r="AP19" s="3"/>
      <c r="AQ19" s="3"/>
      <c r="AR19" s="3"/>
    </row>
    <row r="20" spans="1:48" ht="18.75" x14ac:dyDescent="0.2">
      <c r="A20" s="284" t="s">
        <v>373</v>
      </c>
      <c r="B20" s="284"/>
      <c r="C20" s="284"/>
      <c r="D20" s="284"/>
      <c r="E20" s="284"/>
      <c r="F20" s="284"/>
      <c r="G20" s="284"/>
      <c r="H20" s="284"/>
      <c r="I20" s="284"/>
      <c r="J20" s="284"/>
      <c r="K20" s="284"/>
      <c r="L20" s="284"/>
      <c r="M20" s="284"/>
      <c r="N20" s="284"/>
      <c r="O20" s="284"/>
      <c r="P20" s="284"/>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row>
    <row r="21" spans="1:48" x14ac:dyDescent="0.2">
      <c r="A21" s="156"/>
    </row>
    <row r="22" spans="1:48" x14ac:dyDescent="0.2">
      <c r="A22" s="157"/>
    </row>
    <row r="23" spans="1:48" s="218" customFormat="1" ht="16.5" thickBot="1" x14ac:dyDescent="0.25">
      <c r="A23" s="158" t="s">
        <v>267</v>
      </c>
      <c r="B23" s="158" t="s">
        <v>1</v>
      </c>
      <c r="C23" s="154"/>
      <c r="D23" s="159"/>
      <c r="E23" s="160"/>
      <c r="F23" s="160"/>
      <c r="G23" s="160"/>
      <c r="H23" s="160"/>
      <c r="I23" s="154"/>
      <c r="J23" s="154"/>
      <c r="K23" s="154"/>
      <c r="L23" s="154"/>
      <c r="M23" s="154"/>
      <c r="N23" s="154"/>
      <c r="O23" s="154"/>
      <c r="P23" s="154"/>
      <c r="Q23" s="154"/>
      <c r="R23" s="154"/>
      <c r="S23" s="154"/>
      <c r="T23" s="154"/>
      <c r="U23" s="154"/>
      <c r="V23" s="154"/>
      <c r="W23" s="154"/>
      <c r="X23" s="154"/>
      <c r="Y23" s="154"/>
      <c r="Z23" s="154"/>
      <c r="AA23" s="154"/>
      <c r="AB23" s="154"/>
      <c r="AC23" s="154"/>
      <c r="AS23" s="219"/>
      <c r="AT23" s="219"/>
      <c r="AU23" s="220"/>
      <c r="AV23" s="220"/>
    </row>
    <row r="24" spans="1:48" s="218" customFormat="1" x14ac:dyDescent="0.2">
      <c r="A24" s="161" t="s">
        <v>411</v>
      </c>
      <c r="B24" s="222">
        <v>2398382430.5932212</v>
      </c>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S24" s="219"/>
      <c r="AT24" s="219"/>
      <c r="AU24" s="220"/>
      <c r="AV24" s="220"/>
    </row>
    <row r="25" spans="1:48" s="218" customFormat="1" x14ac:dyDescent="0.2">
      <c r="A25" s="163" t="s">
        <v>265</v>
      </c>
      <c r="B25" s="164">
        <v>0</v>
      </c>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c r="AC25" s="154"/>
      <c r="AS25" s="219"/>
      <c r="AT25" s="219"/>
      <c r="AU25" s="220"/>
      <c r="AV25" s="220"/>
    </row>
    <row r="26" spans="1:48" s="218" customFormat="1" x14ac:dyDescent="0.2">
      <c r="A26" s="163" t="s">
        <v>263</v>
      </c>
      <c r="B26" s="164">
        <v>25</v>
      </c>
      <c r="C26" s="154"/>
      <c r="D26" s="157" t="s">
        <v>266</v>
      </c>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S26" s="219"/>
      <c r="AT26" s="219"/>
      <c r="AU26" s="220"/>
      <c r="AV26" s="220"/>
    </row>
    <row r="27" spans="1:48" s="218" customFormat="1" ht="16.5" thickBot="1" x14ac:dyDescent="0.25">
      <c r="A27" s="165" t="s">
        <v>261</v>
      </c>
      <c r="B27" s="166">
        <v>1</v>
      </c>
      <c r="C27" s="154"/>
      <c r="D27" s="341" t="s">
        <v>264</v>
      </c>
      <c r="E27" s="341"/>
      <c r="F27" s="242"/>
      <c r="G27" s="243" t="s">
        <v>473</v>
      </c>
      <c r="H27" s="154"/>
      <c r="I27" s="154"/>
      <c r="J27" s="154"/>
      <c r="K27" s="154"/>
      <c r="L27" s="154"/>
      <c r="M27" s="154"/>
      <c r="N27" s="154"/>
      <c r="O27" s="154"/>
      <c r="P27" s="154"/>
      <c r="Q27" s="154"/>
      <c r="R27" s="154"/>
      <c r="S27" s="154"/>
      <c r="T27" s="154"/>
      <c r="U27" s="154"/>
      <c r="V27" s="154"/>
      <c r="W27" s="154"/>
      <c r="X27" s="154"/>
      <c r="Y27" s="154"/>
      <c r="Z27" s="154"/>
      <c r="AA27" s="154"/>
      <c r="AB27" s="154"/>
      <c r="AC27" s="154"/>
      <c r="AS27" s="219"/>
      <c r="AT27" s="219"/>
      <c r="AU27" s="220"/>
      <c r="AV27" s="220"/>
    </row>
    <row r="28" spans="1:48" s="218" customFormat="1" x14ac:dyDescent="0.2">
      <c r="A28" s="161" t="s">
        <v>260</v>
      </c>
      <c r="B28" s="162">
        <v>392190.00000000006</v>
      </c>
      <c r="C28" s="154"/>
      <c r="D28" s="341" t="s">
        <v>262</v>
      </c>
      <c r="E28" s="341"/>
      <c r="F28" s="242"/>
      <c r="G28" s="243" t="s">
        <v>473</v>
      </c>
      <c r="H28" s="154"/>
      <c r="I28" s="154"/>
      <c r="J28" s="154"/>
      <c r="K28" s="154"/>
      <c r="L28" s="154"/>
      <c r="M28" s="154"/>
      <c r="N28" s="154"/>
      <c r="O28" s="154"/>
      <c r="P28" s="154"/>
      <c r="Q28" s="154"/>
      <c r="R28" s="154"/>
      <c r="S28" s="154"/>
      <c r="T28" s="154"/>
      <c r="U28" s="154"/>
      <c r="V28" s="154"/>
      <c r="W28" s="154"/>
      <c r="X28" s="154"/>
      <c r="Y28" s="154"/>
      <c r="Z28" s="154"/>
      <c r="AA28" s="154"/>
      <c r="AB28" s="154"/>
      <c r="AC28" s="154"/>
      <c r="AS28" s="219"/>
      <c r="AT28" s="219"/>
      <c r="AU28" s="220"/>
      <c r="AV28" s="220"/>
    </row>
    <row r="29" spans="1:48" s="218" customFormat="1" x14ac:dyDescent="0.2">
      <c r="A29" s="163" t="s">
        <v>412</v>
      </c>
      <c r="B29" s="164">
        <v>1</v>
      </c>
      <c r="C29" s="154"/>
      <c r="D29" s="342" t="s">
        <v>472</v>
      </c>
      <c r="E29" s="342"/>
      <c r="F29" s="242"/>
      <c r="G29" s="244">
        <v>-1890255722.9550438</v>
      </c>
      <c r="H29" s="154"/>
      <c r="I29" s="154"/>
      <c r="J29" s="154"/>
      <c r="K29" s="154"/>
      <c r="L29" s="154"/>
      <c r="M29" s="154"/>
      <c r="N29" s="154"/>
      <c r="O29" s="154"/>
      <c r="P29" s="154"/>
      <c r="Q29" s="154"/>
      <c r="R29" s="154"/>
      <c r="S29" s="154"/>
      <c r="T29" s="154"/>
      <c r="U29" s="154"/>
      <c r="V29" s="154"/>
      <c r="W29" s="154"/>
      <c r="X29" s="154"/>
      <c r="Y29" s="154"/>
      <c r="Z29" s="154"/>
      <c r="AA29" s="154"/>
      <c r="AB29" s="154"/>
      <c r="AC29" s="154"/>
      <c r="AS29" s="219"/>
      <c r="AT29" s="219"/>
      <c r="AU29" s="220"/>
      <c r="AV29" s="220"/>
    </row>
    <row r="30" spans="1:48" s="218" customFormat="1" x14ac:dyDescent="0.2">
      <c r="A30" s="163" t="s">
        <v>259</v>
      </c>
      <c r="B30" s="164">
        <v>1</v>
      </c>
      <c r="C30" s="154"/>
      <c r="D30" s="341" t="s">
        <v>413</v>
      </c>
      <c r="E30" s="341"/>
      <c r="F30" s="242"/>
      <c r="G30" s="245" t="s">
        <v>474</v>
      </c>
      <c r="H30" s="154"/>
      <c r="I30" s="154"/>
      <c r="J30" s="154"/>
      <c r="K30" s="154"/>
      <c r="L30" s="154"/>
      <c r="M30" s="154"/>
      <c r="N30" s="154"/>
      <c r="O30" s="154"/>
      <c r="P30" s="154"/>
      <c r="Q30" s="154"/>
      <c r="R30" s="154"/>
      <c r="S30" s="154"/>
      <c r="T30" s="154"/>
      <c r="U30" s="154"/>
      <c r="V30" s="154"/>
      <c r="W30" s="154"/>
      <c r="X30" s="154"/>
      <c r="Y30" s="154"/>
      <c r="Z30" s="154"/>
      <c r="AA30" s="154"/>
      <c r="AB30" s="154"/>
      <c r="AC30" s="154"/>
      <c r="AS30" s="219"/>
      <c r="AT30" s="219"/>
      <c r="AU30" s="220"/>
      <c r="AV30" s="220"/>
    </row>
    <row r="31" spans="1:48" s="218" customFormat="1" x14ac:dyDescent="0.2">
      <c r="A31" s="163" t="s">
        <v>238</v>
      </c>
      <c r="B31" s="16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S31" s="219"/>
      <c r="AT31" s="219"/>
      <c r="AU31" s="220"/>
      <c r="AV31" s="220"/>
    </row>
    <row r="32" spans="1:48" s="218" customFormat="1" x14ac:dyDescent="0.2">
      <c r="A32" s="163" t="s">
        <v>258</v>
      </c>
      <c r="B32" s="16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S32" s="219"/>
      <c r="AT32" s="219"/>
      <c r="AU32" s="220"/>
      <c r="AV32" s="220"/>
    </row>
    <row r="33" spans="1:48" s="218" customFormat="1" x14ac:dyDescent="0.2">
      <c r="A33" s="163" t="s">
        <v>257</v>
      </c>
      <c r="B33" s="16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S33" s="219"/>
      <c r="AT33" s="219"/>
      <c r="AU33" s="220"/>
      <c r="AV33" s="220"/>
    </row>
    <row r="34" spans="1:48" s="218" customFormat="1" x14ac:dyDescent="0.2">
      <c r="A34" s="167" t="s">
        <v>414</v>
      </c>
      <c r="B34" s="168"/>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S34" s="219"/>
      <c r="AT34" s="219"/>
      <c r="AU34" s="220"/>
      <c r="AV34" s="220"/>
    </row>
    <row r="35" spans="1:48" s="218" customFormat="1" ht="16.5" thickBot="1" x14ac:dyDescent="0.25">
      <c r="A35" s="165" t="s">
        <v>232</v>
      </c>
      <c r="B35" s="169">
        <v>0.2</v>
      </c>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S35" s="219"/>
      <c r="AT35" s="219"/>
      <c r="AU35" s="220"/>
      <c r="AV35" s="220"/>
    </row>
    <row r="36" spans="1:48" s="218" customFormat="1" x14ac:dyDescent="0.2">
      <c r="A36" s="161" t="s">
        <v>410</v>
      </c>
      <c r="B36" s="162"/>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c r="AC36" s="154"/>
      <c r="AS36" s="219"/>
      <c r="AT36" s="219"/>
      <c r="AU36" s="220"/>
      <c r="AV36" s="220"/>
    </row>
    <row r="37" spans="1:48" s="218" customFormat="1" x14ac:dyDescent="0.2">
      <c r="A37" s="163" t="s">
        <v>256</v>
      </c>
      <c r="B37" s="16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S37" s="219"/>
      <c r="AT37" s="219"/>
      <c r="AU37" s="220"/>
      <c r="AV37" s="220"/>
    </row>
    <row r="38" spans="1:48" s="218" customFormat="1" ht="16.5" thickBot="1" x14ac:dyDescent="0.25">
      <c r="A38" s="167" t="s">
        <v>255</v>
      </c>
      <c r="B38" s="170">
        <v>0.09</v>
      </c>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S38" s="219"/>
      <c r="AT38" s="219"/>
      <c r="AU38" s="220"/>
      <c r="AV38" s="220"/>
    </row>
    <row r="39" spans="1:48" s="218" customFormat="1" x14ac:dyDescent="0.2">
      <c r="A39" s="171" t="s">
        <v>415</v>
      </c>
      <c r="B39" s="172">
        <v>1</v>
      </c>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c r="AC39" s="154"/>
      <c r="AS39" s="219"/>
      <c r="AT39" s="219"/>
      <c r="AU39" s="220"/>
      <c r="AV39" s="220"/>
    </row>
    <row r="40" spans="1:48" s="218" customFormat="1" x14ac:dyDescent="0.2">
      <c r="A40" s="174" t="s">
        <v>254</v>
      </c>
      <c r="B40" s="175">
        <v>0.1</v>
      </c>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S40" s="219"/>
      <c r="AT40" s="219"/>
      <c r="AU40" s="220"/>
      <c r="AV40" s="220"/>
    </row>
    <row r="41" spans="1:48" s="218" customFormat="1" x14ac:dyDescent="0.2">
      <c r="A41" s="174" t="s">
        <v>253</v>
      </c>
      <c r="B41" s="176">
        <v>0.1</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S41" s="219"/>
      <c r="AT41" s="219"/>
      <c r="AU41" s="220"/>
      <c r="AV41" s="220"/>
    </row>
    <row r="42" spans="1:48" s="218" customFormat="1" x14ac:dyDescent="0.2">
      <c r="A42" s="174" t="s">
        <v>252</v>
      </c>
      <c r="B42" s="176">
        <v>0</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S42" s="219"/>
      <c r="AT42" s="219"/>
      <c r="AU42" s="220"/>
      <c r="AV42" s="220"/>
    </row>
    <row r="43" spans="1:48" s="218" customFormat="1" x14ac:dyDescent="0.2">
      <c r="A43" s="174" t="s">
        <v>251</v>
      </c>
      <c r="B43" s="176">
        <v>0.20499999999999999</v>
      </c>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S43" s="219"/>
      <c r="AT43" s="219"/>
      <c r="AU43" s="220"/>
      <c r="AV43" s="220"/>
    </row>
    <row r="44" spans="1:48" s="218" customFormat="1" x14ac:dyDescent="0.2">
      <c r="A44" s="174" t="s">
        <v>250</v>
      </c>
      <c r="B44" s="176">
        <v>1</v>
      </c>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S44" s="219"/>
      <c r="AT44" s="219"/>
      <c r="AU44" s="220"/>
      <c r="AV44" s="220"/>
    </row>
    <row r="45" spans="1:48" s="218" customFormat="1" ht="16.5" thickBot="1" x14ac:dyDescent="0.25">
      <c r="A45" s="177" t="s">
        <v>416</v>
      </c>
      <c r="B45" s="178">
        <v>0.20499999999999999</v>
      </c>
      <c r="C45" s="179"/>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S45" s="219"/>
      <c r="AT45" s="219"/>
      <c r="AU45" s="220"/>
      <c r="AV45" s="220"/>
    </row>
    <row r="46" spans="1:48" s="218" customFormat="1" x14ac:dyDescent="0.2">
      <c r="A46" s="180" t="s">
        <v>249</v>
      </c>
      <c r="B46" s="181">
        <v>1</v>
      </c>
      <c r="C46" s="181">
        <v>2</v>
      </c>
      <c r="D46" s="181">
        <v>3</v>
      </c>
      <c r="E46" s="181">
        <v>4</v>
      </c>
      <c r="F46" s="181">
        <v>5</v>
      </c>
      <c r="G46" s="181">
        <v>6</v>
      </c>
      <c r="H46" s="181">
        <v>7</v>
      </c>
      <c r="I46" s="181">
        <v>8</v>
      </c>
      <c r="J46" s="181">
        <v>9</v>
      </c>
      <c r="K46" s="181">
        <v>10</v>
      </c>
      <c r="L46" s="181">
        <v>11</v>
      </c>
      <c r="M46" s="181">
        <v>12</v>
      </c>
      <c r="N46" s="181">
        <v>13</v>
      </c>
      <c r="O46" s="181">
        <v>14</v>
      </c>
      <c r="P46" s="181">
        <v>15</v>
      </c>
      <c r="Q46" s="181">
        <v>16</v>
      </c>
      <c r="R46" s="181">
        <v>17</v>
      </c>
      <c r="S46" s="181">
        <v>18</v>
      </c>
      <c r="T46" s="181">
        <v>19</v>
      </c>
      <c r="U46" s="181">
        <v>20</v>
      </c>
      <c r="V46" s="181">
        <v>21</v>
      </c>
      <c r="W46" s="181">
        <v>22</v>
      </c>
      <c r="X46" s="181">
        <v>23</v>
      </c>
      <c r="Y46" s="181">
        <v>24</v>
      </c>
      <c r="Z46" s="181">
        <v>25</v>
      </c>
      <c r="AA46" s="181">
        <v>26</v>
      </c>
      <c r="AB46" s="181">
        <v>27</v>
      </c>
      <c r="AC46" s="181">
        <v>28</v>
      </c>
      <c r="AD46" s="181">
        <v>29</v>
      </c>
      <c r="AE46" s="181">
        <v>30</v>
      </c>
      <c r="AF46" s="181">
        <v>31</v>
      </c>
      <c r="AG46" s="181">
        <v>32</v>
      </c>
      <c r="AH46" s="181">
        <v>33</v>
      </c>
      <c r="AI46" s="181">
        <v>34</v>
      </c>
      <c r="AJ46" s="181">
        <v>35</v>
      </c>
      <c r="AK46" s="181">
        <v>36</v>
      </c>
      <c r="AL46" s="181">
        <v>37</v>
      </c>
      <c r="AM46" s="181">
        <v>38</v>
      </c>
      <c r="AN46" s="181">
        <v>39</v>
      </c>
      <c r="AO46" s="181"/>
      <c r="AP46" s="181"/>
      <c r="AQ46" s="181"/>
      <c r="AR46" s="181"/>
      <c r="AS46" s="219"/>
      <c r="AT46" s="219"/>
      <c r="AU46" s="220"/>
      <c r="AV46" s="220"/>
    </row>
    <row r="47" spans="1:48" s="218" customFormat="1" x14ac:dyDescent="0.2">
      <c r="A47" s="182" t="s">
        <v>248</v>
      </c>
      <c r="B47" s="183">
        <v>0.124</v>
      </c>
      <c r="C47" s="183">
        <v>0.105</v>
      </c>
      <c r="D47" s="183">
        <v>6.6000000000000003E-2</v>
      </c>
      <c r="E47" s="183">
        <v>4.2999999999999997E-2</v>
      </c>
      <c r="F47" s="183">
        <v>4.2999999999999997E-2</v>
      </c>
      <c r="G47" s="183">
        <v>4.2999999999999997E-2</v>
      </c>
      <c r="H47" s="183">
        <v>4.2999999999999997E-2</v>
      </c>
      <c r="I47" s="183">
        <v>4.2999999999999997E-2</v>
      </c>
      <c r="J47" s="183">
        <v>4.2999999999999997E-2</v>
      </c>
      <c r="K47" s="183">
        <v>4.2999999999999997E-2</v>
      </c>
      <c r="L47" s="183">
        <v>4.2999999999999997E-2</v>
      </c>
      <c r="M47" s="183">
        <v>4.2999999999999997E-2</v>
      </c>
      <c r="N47" s="183">
        <v>4.2999999999999997E-2</v>
      </c>
      <c r="O47" s="183">
        <v>4.2999999999999997E-2</v>
      </c>
      <c r="P47" s="183">
        <v>4.2999999999999997E-2</v>
      </c>
      <c r="Q47" s="183">
        <v>4.2999999999999997E-2</v>
      </c>
      <c r="R47" s="183">
        <v>4.2999999999999997E-2</v>
      </c>
      <c r="S47" s="183">
        <v>4.2999999999999997E-2</v>
      </c>
      <c r="T47" s="183">
        <v>4.2999999999999997E-2</v>
      </c>
      <c r="U47" s="183">
        <v>4.2999999999999997E-2</v>
      </c>
      <c r="V47" s="183">
        <v>4.2999999999999997E-2</v>
      </c>
      <c r="W47" s="183">
        <v>4.2999999999999997E-2</v>
      </c>
      <c r="X47" s="183">
        <v>4.2999999999999997E-2</v>
      </c>
      <c r="Y47" s="183">
        <v>4.2999999999999997E-2</v>
      </c>
      <c r="Z47" s="183">
        <v>4.2999999999999997E-2</v>
      </c>
      <c r="AA47" s="183">
        <v>4.2999999999999997E-2</v>
      </c>
      <c r="AB47" s="183">
        <v>4.2999999999999997E-2</v>
      </c>
      <c r="AC47" s="183">
        <v>4.2999999999999997E-2</v>
      </c>
      <c r="AD47" s="183">
        <v>4.2999999999999997E-2</v>
      </c>
      <c r="AE47" s="183">
        <v>4.2999999999999997E-2</v>
      </c>
      <c r="AF47" s="183">
        <v>4.2999999999999997E-2</v>
      </c>
      <c r="AG47" s="183">
        <v>4.2999999999999997E-2</v>
      </c>
      <c r="AH47" s="183">
        <v>4.2999999999999997E-2</v>
      </c>
      <c r="AI47" s="183">
        <v>4.2999999999999997E-2</v>
      </c>
      <c r="AJ47" s="183">
        <v>4.2999999999999997E-2</v>
      </c>
      <c r="AK47" s="183">
        <v>4.2999999999999997E-2</v>
      </c>
      <c r="AL47" s="183">
        <v>4.2999999999999997E-2</v>
      </c>
      <c r="AM47" s="183">
        <v>4.2999999999999997E-2</v>
      </c>
      <c r="AN47" s="183">
        <v>4.2999999999999997E-2</v>
      </c>
      <c r="AO47" s="183"/>
      <c r="AP47" s="183"/>
      <c r="AQ47" s="183"/>
      <c r="AR47" s="183"/>
      <c r="AS47" s="219"/>
      <c r="AT47" s="219"/>
      <c r="AU47" s="220"/>
      <c r="AV47" s="220"/>
    </row>
    <row r="48" spans="1:48" s="218" customFormat="1" x14ac:dyDescent="0.2">
      <c r="A48" s="182" t="s">
        <v>247</v>
      </c>
      <c r="B48" s="183">
        <v>0.12400000000000011</v>
      </c>
      <c r="C48" s="183">
        <v>0.24202000000000012</v>
      </c>
      <c r="D48" s="183">
        <v>0.32399332000000025</v>
      </c>
      <c r="E48" s="183">
        <v>0.38092503276000023</v>
      </c>
      <c r="F48" s="183">
        <v>0.44030480916868009</v>
      </c>
      <c r="G48" s="183">
        <v>0.50223791596293332</v>
      </c>
      <c r="H48" s="183">
        <v>0.56683414634933937</v>
      </c>
      <c r="I48" s="183">
        <v>0.63420801464236076</v>
      </c>
      <c r="J48" s="183">
        <v>0.70447895927198223</v>
      </c>
      <c r="K48" s="183">
        <v>0.77777155452067737</v>
      </c>
      <c r="L48" s="183">
        <v>0.85421573136506646</v>
      </c>
      <c r="M48" s="183">
        <v>0.93394700781376416</v>
      </c>
      <c r="N48" s="183">
        <v>1.0171067291497558</v>
      </c>
      <c r="O48" s="183">
        <v>1.1038423185031951</v>
      </c>
      <c r="P48" s="183">
        <v>1.1943075381988324</v>
      </c>
      <c r="Q48" s="183">
        <v>1.288662762341382</v>
      </c>
      <c r="R48" s="183">
        <v>1.3870752611220611</v>
      </c>
      <c r="S48" s="183">
        <v>1.4897194973503094</v>
      </c>
      <c r="T48" s="183">
        <v>1.5967774357363727</v>
      </c>
      <c r="U48" s="183">
        <v>1.7084388654730365</v>
      </c>
      <c r="V48" s="183">
        <v>1.8249017366883766</v>
      </c>
      <c r="W48" s="183">
        <v>1.9463725113659764</v>
      </c>
      <c r="X48" s="183">
        <v>2.0730665293547132</v>
      </c>
      <c r="Y48" s="183">
        <v>2.2052083901169657</v>
      </c>
      <c r="Z48" s="183">
        <v>2.343032350891995</v>
      </c>
      <c r="AA48" s="183">
        <v>2.4867827419803508</v>
      </c>
      <c r="AB48" s="183">
        <v>2.6367143998855056</v>
      </c>
      <c r="AC48" s="183">
        <v>2.7930931190805821</v>
      </c>
      <c r="AD48" s="183">
        <v>2.956196123201047</v>
      </c>
      <c r="AE48" s="183">
        <v>3.126312556498692</v>
      </c>
      <c r="AF48" s="183">
        <v>3.3037439964281354</v>
      </c>
      <c r="AG48" s="183">
        <v>3.4888049882745449</v>
      </c>
      <c r="AH48" s="183">
        <v>3.6818236027703497</v>
      </c>
      <c r="AI48" s="183">
        <v>3.8831420176894742</v>
      </c>
      <c r="AJ48" s="183">
        <v>4.0931171244501217</v>
      </c>
      <c r="AK48" s="183">
        <v>4.3121211608014764</v>
      </c>
      <c r="AL48" s="183">
        <v>4.5405423707159391</v>
      </c>
      <c r="AM48" s="183">
        <v>4.778785692656724</v>
      </c>
      <c r="AN48" s="183">
        <v>5.0272734774409624</v>
      </c>
      <c r="AO48" s="183"/>
      <c r="AP48" s="183"/>
      <c r="AQ48" s="183"/>
      <c r="AR48" s="183"/>
      <c r="AS48" s="219"/>
      <c r="AT48" s="219"/>
      <c r="AU48" s="220"/>
      <c r="AV48" s="220"/>
    </row>
    <row r="49" spans="1:48" s="218" customFormat="1" ht="16.5" thickBot="1" x14ac:dyDescent="0.25">
      <c r="A49" s="184" t="s">
        <v>417</v>
      </c>
      <c r="B49" s="185">
        <v>0</v>
      </c>
      <c r="C49" s="185">
        <v>0</v>
      </c>
      <c r="D49" s="185">
        <v>0</v>
      </c>
      <c r="E49" s="185">
        <v>39184275.061834984</v>
      </c>
      <c r="F49" s="185">
        <v>55899098.461262785</v>
      </c>
      <c r="G49" s="185">
        <v>74453980.865220383</v>
      </c>
      <c r="H49" s="185">
        <v>77655502.042424858</v>
      </c>
      <c r="I49" s="185">
        <v>80994688.630249128</v>
      </c>
      <c r="J49" s="185">
        <v>84477460.241349831</v>
      </c>
      <c r="K49" s="185">
        <v>88109991.031727865</v>
      </c>
      <c r="L49" s="185">
        <v>91898720.646092162</v>
      </c>
      <c r="M49" s="185">
        <v>95850365.633874103</v>
      </c>
      <c r="N49" s="185">
        <v>99971931.356130689</v>
      </c>
      <c r="O49" s="185">
        <v>104270724.40444431</v>
      </c>
      <c r="P49" s="185">
        <v>108754365.55383541</v>
      </c>
      <c r="Q49" s="185">
        <v>113430803.27265032</v>
      </c>
      <c r="R49" s="185">
        <v>118308327.81337427</v>
      </c>
      <c r="S49" s="186">
        <v>123395585.90934934</v>
      </c>
      <c r="T49" s="185">
        <v>128701596.10345139</v>
      </c>
      <c r="U49" s="185">
        <v>134235764.73589978</v>
      </c>
      <c r="V49" s="185">
        <v>140007902.61954343</v>
      </c>
      <c r="W49" s="185">
        <v>146028242.4321838</v>
      </c>
      <c r="X49" s="185">
        <v>152307456.85676768</v>
      </c>
      <c r="Y49" s="185">
        <v>158856677.50160867</v>
      </c>
      <c r="Z49" s="185">
        <v>165687514.63417786</v>
      </c>
      <c r="AA49" s="185">
        <v>172812077.76344752</v>
      </c>
      <c r="AB49" s="185">
        <v>180242997.10727572</v>
      </c>
      <c r="AC49" s="185">
        <v>187993445.98288855</v>
      </c>
      <c r="AD49" s="185">
        <v>196077164.16015276</v>
      </c>
      <c r="AE49" s="185">
        <v>204508482.21903932</v>
      </c>
      <c r="AF49" s="185">
        <v>213302346.954458</v>
      </c>
      <c r="AG49" s="185">
        <v>222474347.87349969</v>
      </c>
      <c r="AH49" s="185">
        <v>232040744.8320601</v>
      </c>
      <c r="AI49" s="185">
        <v>242018496.85983869</v>
      </c>
      <c r="AJ49" s="185">
        <v>252425292.22481176</v>
      </c>
      <c r="AK49" s="185">
        <v>263279579.79047865</v>
      </c>
      <c r="AL49" s="185">
        <v>274600601.72146922</v>
      </c>
      <c r="AM49" s="185">
        <v>286408427.59549236</v>
      </c>
      <c r="AN49" s="185">
        <v>298723989.98209846</v>
      </c>
      <c r="AO49" s="185"/>
      <c r="AP49" s="185"/>
      <c r="AQ49" s="185"/>
      <c r="AR49" s="185"/>
      <c r="AS49" s="219"/>
      <c r="AT49" s="219"/>
      <c r="AU49" s="220"/>
      <c r="AV49" s="220"/>
    </row>
    <row r="50" spans="1:48" s="218" customFormat="1" ht="16.5" thickBot="1"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c r="AC50" s="154"/>
      <c r="AD50" s="154"/>
      <c r="AE50" s="154"/>
      <c r="AF50" s="154"/>
      <c r="AG50" s="154"/>
      <c r="AH50" s="154"/>
      <c r="AI50" s="154"/>
      <c r="AJ50" s="154"/>
      <c r="AK50" s="154"/>
      <c r="AL50" s="154"/>
      <c r="AM50" s="154"/>
      <c r="AN50" s="154"/>
      <c r="AO50" s="154"/>
      <c r="AP50" s="154"/>
      <c r="AQ50" s="154"/>
      <c r="AR50" s="154"/>
      <c r="AS50" s="219"/>
      <c r="AT50" s="219"/>
      <c r="AU50" s="220"/>
      <c r="AV50" s="220"/>
    </row>
    <row r="51" spans="1:48" s="218" customFormat="1" x14ac:dyDescent="0.2">
      <c r="A51" s="187" t="s">
        <v>246</v>
      </c>
      <c r="B51" s="181">
        <v>1</v>
      </c>
      <c r="C51" s="181">
        <v>2</v>
      </c>
      <c r="D51" s="181">
        <v>3</v>
      </c>
      <c r="E51" s="181">
        <v>4</v>
      </c>
      <c r="F51" s="181">
        <v>5</v>
      </c>
      <c r="G51" s="181">
        <v>6</v>
      </c>
      <c r="H51" s="181">
        <v>7</v>
      </c>
      <c r="I51" s="181">
        <v>8</v>
      </c>
      <c r="J51" s="181">
        <v>9</v>
      </c>
      <c r="K51" s="181">
        <v>10</v>
      </c>
      <c r="L51" s="181">
        <v>11</v>
      </c>
      <c r="M51" s="181">
        <v>12</v>
      </c>
      <c r="N51" s="181">
        <v>13</v>
      </c>
      <c r="O51" s="181">
        <v>14</v>
      </c>
      <c r="P51" s="181">
        <v>15</v>
      </c>
      <c r="Q51" s="181">
        <v>16</v>
      </c>
      <c r="R51" s="181">
        <v>17</v>
      </c>
      <c r="S51" s="181">
        <v>18</v>
      </c>
      <c r="T51" s="181">
        <v>19</v>
      </c>
      <c r="U51" s="181">
        <v>20</v>
      </c>
      <c r="V51" s="181">
        <v>21</v>
      </c>
      <c r="W51" s="181">
        <v>22</v>
      </c>
      <c r="X51" s="181">
        <v>23</v>
      </c>
      <c r="Y51" s="181">
        <v>24</v>
      </c>
      <c r="Z51" s="181">
        <v>25</v>
      </c>
      <c r="AA51" s="181">
        <v>26</v>
      </c>
      <c r="AB51" s="181">
        <v>27</v>
      </c>
      <c r="AC51" s="181">
        <v>28</v>
      </c>
      <c r="AD51" s="181">
        <v>29</v>
      </c>
      <c r="AE51" s="181">
        <v>30</v>
      </c>
      <c r="AF51" s="181">
        <v>31</v>
      </c>
      <c r="AG51" s="181">
        <v>32</v>
      </c>
      <c r="AH51" s="181">
        <v>33</v>
      </c>
      <c r="AI51" s="181">
        <v>34</v>
      </c>
      <c r="AJ51" s="181">
        <v>35</v>
      </c>
      <c r="AK51" s="181">
        <v>36</v>
      </c>
      <c r="AL51" s="181">
        <v>37</v>
      </c>
      <c r="AM51" s="181">
        <v>38</v>
      </c>
      <c r="AN51" s="181">
        <v>39</v>
      </c>
      <c r="AO51" s="181"/>
      <c r="AP51" s="181"/>
      <c r="AQ51" s="181"/>
      <c r="AR51" s="181"/>
      <c r="AS51" s="219"/>
      <c r="AT51" s="219"/>
      <c r="AU51" s="220"/>
      <c r="AV51" s="220"/>
    </row>
    <row r="52" spans="1:48" s="218" customFormat="1" x14ac:dyDescent="0.2">
      <c r="A52" s="182" t="s">
        <v>245</v>
      </c>
      <c r="B52" s="188">
        <v>0</v>
      </c>
      <c r="C52" s="188">
        <v>0</v>
      </c>
      <c r="D52" s="188">
        <v>0</v>
      </c>
      <c r="E52" s="188">
        <v>0</v>
      </c>
      <c r="F52" s="188">
        <v>0</v>
      </c>
      <c r="G52" s="188">
        <v>0</v>
      </c>
      <c r="H52" s="188">
        <v>0</v>
      </c>
      <c r="I52" s="188">
        <v>0</v>
      </c>
      <c r="J52" s="188">
        <v>0</v>
      </c>
      <c r="K52" s="188">
        <v>0</v>
      </c>
      <c r="L52" s="188">
        <v>0</v>
      </c>
      <c r="M52" s="188">
        <v>0</v>
      </c>
      <c r="N52" s="188">
        <v>0</v>
      </c>
      <c r="O52" s="188">
        <v>0</v>
      </c>
      <c r="P52" s="188">
        <v>0</v>
      </c>
      <c r="Q52" s="188">
        <v>0</v>
      </c>
      <c r="R52" s="188">
        <v>0</v>
      </c>
      <c r="S52" s="188">
        <v>0</v>
      </c>
      <c r="T52" s="188">
        <v>0</v>
      </c>
      <c r="U52" s="188">
        <v>0</v>
      </c>
      <c r="V52" s="188">
        <v>0</v>
      </c>
      <c r="W52" s="188">
        <v>0</v>
      </c>
      <c r="X52" s="188">
        <v>0</v>
      </c>
      <c r="Y52" s="188">
        <v>0</v>
      </c>
      <c r="Z52" s="188">
        <v>0</v>
      </c>
      <c r="AA52" s="188">
        <v>0</v>
      </c>
      <c r="AB52" s="188">
        <v>0</v>
      </c>
      <c r="AC52" s="188">
        <v>0</v>
      </c>
      <c r="AD52" s="188">
        <v>0</v>
      </c>
      <c r="AE52" s="188">
        <v>0</v>
      </c>
      <c r="AF52" s="188">
        <v>0</v>
      </c>
      <c r="AG52" s="188">
        <v>0</v>
      </c>
      <c r="AH52" s="188">
        <v>0</v>
      </c>
      <c r="AI52" s="188">
        <v>0</v>
      </c>
      <c r="AJ52" s="188">
        <v>0</v>
      </c>
      <c r="AK52" s="188">
        <v>0</v>
      </c>
      <c r="AL52" s="188">
        <v>0</v>
      </c>
      <c r="AM52" s="188">
        <v>0</v>
      </c>
      <c r="AN52" s="188">
        <v>0</v>
      </c>
      <c r="AO52" s="188"/>
      <c r="AP52" s="188"/>
      <c r="AQ52" s="188"/>
      <c r="AR52" s="188"/>
      <c r="AS52" s="219"/>
      <c r="AT52" s="219"/>
      <c r="AU52" s="220"/>
      <c r="AV52" s="220"/>
    </row>
    <row r="53" spans="1:48" s="218" customFormat="1" x14ac:dyDescent="0.2">
      <c r="A53" s="182" t="s">
        <v>244</v>
      </c>
      <c r="B53" s="188">
        <v>0</v>
      </c>
      <c r="C53" s="188">
        <v>0</v>
      </c>
      <c r="D53" s="188">
        <v>0</v>
      </c>
      <c r="E53" s="188">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88">
        <v>0</v>
      </c>
      <c r="AO53" s="188"/>
      <c r="AP53" s="188"/>
      <c r="AQ53" s="188"/>
      <c r="AR53" s="188"/>
      <c r="AS53" s="219"/>
      <c r="AT53" s="219"/>
      <c r="AU53" s="220"/>
      <c r="AV53" s="220"/>
    </row>
    <row r="54" spans="1:48" s="218" customFormat="1" x14ac:dyDescent="0.2">
      <c r="A54" s="182" t="s">
        <v>243</v>
      </c>
      <c r="B54" s="188">
        <v>0</v>
      </c>
      <c r="C54" s="188">
        <v>0</v>
      </c>
      <c r="D54" s="188">
        <v>0</v>
      </c>
      <c r="E54" s="188">
        <v>0</v>
      </c>
      <c r="F54" s="188">
        <v>0</v>
      </c>
      <c r="G54" s="188">
        <v>0</v>
      </c>
      <c r="H54" s="188">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88">
        <v>0</v>
      </c>
      <c r="AO54" s="188"/>
      <c r="AP54" s="188"/>
      <c r="AQ54" s="188"/>
      <c r="AR54" s="188"/>
      <c r="AS54" s="219"/>
      <c r="AT54" s="219"/>
      <c r="AU54" s="220"/>
      <c r="AV54" s="220"/>
    </row>
    <row r="55" spans="1:48" s="218" customFormat="1" ht="16.5" thickBot="1" x14ac:dyDescent="0.25">
      <c r="A55" s="184" t="s">
        <v>242</v>
      </c>
      <c r="B55" s="185">
        <v>0</v>
      </c>
      <c r="C55" s="185">
        <v>0</v>
      </c>
      <c r="D55" s="185">
        <v>0</v>
      </c>
      <c r="E55" s="185">
        <v>0</v>
      </c>
      <c r="F55" s="185">
        <v>0</v>
      </c>
      <c r="G55" s="185">
        <v>0</v>
      </c>
      <c r="H55" s="185">
        <v>0</v>
      </c>
      <c r="I55" s="185">
        <v>0</v>
      </c>
      <c r="J55" s="185">
        <v>0</v>
      </c>
      <c r="K55" s="185">
        <v>0</v>
      </c>
      <c r="L55" s="185">
        <v>0</v>
      </c>
      <c r="M55" s="185">
        <v>0</v>
      </c>
      <c r="N55" s="185">
        <v>0</v>
      </c>
      <c r="O55" s="185">
        <v>0</v>
      </c>
      <c r="P55" s="185">
        <v>0</v>
      </c>
      <c r="Q55" s="185">
        <v>0</v>
      </c>
      <c r="R55" s="185">
        <v>0</v>
      </c>
      <c r="S55" s="185">
        <v>0</v>
      </c>
      <c r="T55" s="185">
        <v>0</v>
      </c>
      <c r="U55" s="185">
        <v>0</v>
      </c>
      <c r="V55" s="185">
        <v>0</v>
      </c>
      <c r="W55" s="185">
        <v>0</v>
      </c>
      <c r="X55" s="185">
        <v>0</v>
      </c>
      <c r="Y55" s="185">
        <v>0</v>
      </c>
      <c r="Z55" s="185">
        <v>0</v>
      </c>
      <c r="AA55" s="185">
        <v>0</v>
      </c>
      <c r="AB55" s="185">
        <v>0</v>
      </c>
      <c r="AC55" s="185">
        <v>0</v>
      </c>
      <c r="AD55" s="185">
        <v>0</v>
      </c>
      <c r="AE55" s="185">
        <v>0</v>
      </c>
      <c r="AF55" s="185">
        <v>0</v>
      </c>
      <c r="AG55" s="185">
        <v>0</v>
      </c>
      <c r="AH55" s="185">
        <v>0</v>
      </c>
      <c r="AI55" s="185">
        <v>0</v>
      </c>
      <c r="AJ55" s="185">
        <v>0</v>
      </c>
      <c r="AK55" s="185">
        <v>0</v>
      </c>
      <c r="AL55" s="185">
        <v>0</v>
      </c>
      <c r="AM55" s="185">
        <v>0</v>
      </c>
      <c r="AN55" s="185">
        <v>0</v>
      </c>
      <c r="AO55" s="185"/>
      <c r="AP55" s="185"/>
      <c r="AQ55" s="185"/>
      <c r="AR55" s="185"/>
      <c r="AS55" s="219"/>
      <c r="AT55" s="219"/>
      <c r="AU55" s="220"/>
      <c r="AV55" s="220"/>
    </row>
    <row r="56" spans="1:48" s="218" customFormat="1" ht="16.5" thickBot="1" x14ac:dyDescent="0.25">
      <c r="A56" s="190"/>
      <c r="B56" s="191">
        <v>1</v>
      </c>
      <c r="C56" s="191">
        <v>2</v>
      </c>
      <c r="D56" s="191">
        <v>3</v>
      </c>
      <c r="E56" s="191">
        <v>4</v>
      </c>
      <c r="F56" s="191">
        <v>5</v>
      </c>
      <c r="G56" s="191">
        <v>6</v>
      </c>
      <c r="H56" s="191">
        <v>7</v>
      </c>
      <c r="I56" s="191">
        <v>8</v>
      </c>
      <c r="J56" s="191">
        <v>9</v>
      </c>
      <c r="K56" s="191">
        <v>10</v>
      </c>
      <c r="L56" s="191">
        <v>11</v>
      </c>
      <c r="M56" s="191">
        <v>12</v>
      </c>
      <c r="N56" s="191">
        <v>13</v>
      </c>
      <c r="O56" s="191">
        <v>14</v>
      </c>
      <c r="P56" s="191">
        <v>15</v>
      </c>
      <c r="Q56" s="191">
        <v>16</v>
      </c>
      <c r="R56" s="191">
        <v>17</v>
      </c>
      <c r="S56" s="191">
        <v>18</v>
      </c>
      <c r="T56" s="191">
        <v>19</v>
      </c>
      <c r="U56" s="191">
        <v>20</v>
      </c>
      <c r="V56" s="191">
        <v>21</v>
      </c>
      <c r="W56" s="191">
        <v>22</v>
      </c>
      <c r="X56" s="191">
        <v>23</v>
      </c>
      <c r="Y56" s="191">
        <v>24</v>
      </c>
      <c r="Z56" s="191">
        <v>25</v>
      </c>
      <c r="AA56" s="191">
        <v>26</v>
      </c>
      <c r="AB56" s="191">
        <v>27</v>
      </c>
      <c r="AC56" s="191">
        <v>28</v>
      </c>
      <c r="AD56" s="191">
        <v>29</v>
      </c>
      <c r="AE56" s="191">
        <v>30</v>
      </c>
      <c r="AF56" s="191">
        <v>31</v>
      </c>
      <c r="AG56" s="191">
        <v>32</v>
      </c>
      <c r="AH56" s="191">
        <v>33</v>
      </c>
      <c r="AI56" s="191">
        <v>34</v>
      </c>
      <c r="AJ56" s="191">
        <v>35</v>
      </c>
      <c r="AK56" s="191">
        <v>36</v>
      </c>
      <c r="AL56" s="191">
        <v>37</v>
      </c>
      <c r="AM56" s="191">
        <v>38</v>
      </c>
      <c r="AN56" s="191">
        <v>39</v>
      </c>
      <c r="AO56" s="191"/>
      <c r="AP56" s="191"/>
      <c r="AQ56" s="191"/>
      <c r="AR56" s="191"/>
      <c r="AS56" s="219"/>
      <c r="AT56" s="219"/>
      <c r="AU56" s="220"/>
      <c r="AV56" s="220"/>
    </row>
    <row r="57" spans="1:48" s="218" customFormat="1" x14ac:dyDescent="0.2">
      <c r="A57" s="187" t="s">
        <v>418</v>
      </c>
      <c r="B57" s="181">
        <v>1</v>
      </c>
      <c r="C57" s="181">
        <v>2</v>
      </c>
      <c r="D57" s="181">
        <v>3</v>
      </c>
      <c r="E57" s="181">
        <v>4</v>
      </c>
      <c r="F57" s="181">
        <v>5</v>
      </c>
      <c r="G57" s="181">
        <v>6</v>
      </c>
      <c r="H57" s="181">
        <v>7</v>
      </c>
      <c r="I57" s="181">
        <v>8</v>
      </c>
      <c r="J57" s="181">
        <v>9</v>
      </c>
      <c r="K57" s="181">
        <v>10</v>
      </c>
      <c r="L57" s="181">
        <v>11</v>
      </c>
      <c r="M57" s="181">
        <v>12</v>
      </c>
      <c r="N57" s="181">
        <v>13</v>
      </c>
      <c r="O57" s="181">
        <v>14</v>
      </c>
      <c r="P57" s="181">
        <v>15</v>
      </c>
      <c r="Q57" s="181">
        <v>16</v>
      </c>
      <c r="R57" s="181">
        <v>17</v>
      </c>
      <c r="S57" s="181">
        <v>18</v>
      </c>
      <c r="T57" s="181">
        <v>19</v>
      </c>
      <c r="U57" s="181">
        <v>20</v>
      </c>
      <c r="V57" s="181">
        <v>21</v>
      </c>
      <c r="W57" s="181">
        <v>22</v>
      </c>
      <c r="X57" s="181">
        <v>23</v>
      </c>
      <c r="Y57" s="181">
        <v>24</v>
      </c>
      <c r="Z57" s="181">
        <v>25</v>
      </c>
      <c r="AA57" s="181">
        <v>26</v>
      </c>
      <c r="AB57" s="181">
        <v>27</v>
      </c>
      <c r="AC57" s="181">
        <v>28</v>
      </c>
      <c r="AD57" s="181">
        <v>29</v>
      </c>
      <c r="AE57" s="181">
        <v>30</v>
      </c>
      <c r="AF57" s="181">
        <v>31</v>
      </c>
      <c r="AG57" s="181">
        <v>32</v>
      </c>
      <c r="AH57" s="181">
        <v>33</v>
      </c>
      <c r="AI57" s="181">
        <v>34</v>
      </c>
      <c r="AJ57" s="181">
        <v>35</v>
      </c>
      <c r="AK57" s="181">
        <v>36</v>
      </c>
      <c r="AL57" s="181">
        <v>37</v>
      </c>
      <c r="AM57" s="181">
        <v>38</v>
      </c>
      <c r="AN57" s="181">
        <v>39</v>
      </c>
      <c r="AO57" s="181"/>
      <c r="AP57" s="181"/>
      <c r="AQ57" s="181"/>
      <c r="AR57" s="181"/>
      <c r="AS57" s="219"/>
      <c r="AT57" s="219"/>
      <c r="AU57" s="220"/>
      <c r="AV57" s="220"/>
    </row>
    <row r="58" spans="1:48" s="218" customFormat="1" ht="14.25" x14ac:dyDescent="0.2">
      <c r="A58" s="192" t="s">
        <v>241</v>
      </c>
      <c r="B58" s="193">
        <v>0</v>
      </c>
      <c r="C58" s="193">
        <v>0</v>
      </c>
      <c r="D58" s="193">
        <v>0</v>
      </c>
      <c r="E58" s="193">
        <v>39184275.061834984</v>
      </c>
      <c r="F58" s="193">
        <v>55899098.461262785</v>
      </c>
      <c r="G58" s="193">
        <v>74453980.865220383</v>
      </c>
      <c r="H58" s="193">
        <v>77655502.042424858</v>
      </c>
      <c r="I58" s="193">
        <v>80994688.630249128</v>
      </c>
      <c r="J58" s="193">
        <v>84477460.241349831</v>
      </c>
      <c r="K58" s="193">
        <v>88109991.031727865</v>
      </c>
      <c r="L58" s="193">
        <v>91898720.646092162</v>
      </c>
      <c r="M58" s="193">
        <v>95850365.633874103</v>
      </c>
      <c r="N58" s="193">
        <v>99971931.356130689</v>
      </c>
      <c r="O58" s="193">
        <v>104270724.40444431</v>
      </c>
      <c r="P58" s="193">
        <v>108754365.55383541</v>
      </c>
      <c r="Q58" s="193">
        <v>113430803.27265032</v>
      </c>
      <c r="R58" s="193">
        <v>118308327.81337427</v>
      </c>
      <c r="S58" s="193">
        <v>123395585.90934934</v>
      </c>
      <c r="T58" s="193">
        <v>128701596.10345139</v>
      </c>
      <c r="U58" s="193">
        <v>134235764.73589978</v>
      </c>
      <c r="V58" s="193">
        <v>140007902.61954343</v>
      </c>
      <c r="W58" s="193">
        <v>146028242.4321838</v>
      </c>
      <c r="X58" s="193">
        <v>152307456.85676768</v>
      </c>
      <c r="Y58" s="193">
        <v>158856677.50160867</v>
      </c>
      <c r="Z58" s="193">
        <v>165687514.63417786</v>
      </c>
      <c r="AA58" s="193">
        <v>172812077.76344752</v>
      </c>
      <c r="AB58" s="193">
        <v>180242997.10727572</v>
      </c>
      <c r="AC58" s="193">
        <v>187993445.98288855</v>
      </c>
      <c r="AD58" s="193">
        <v>196077164.16015276</v>
      </c>
      <c r="AE58" s="193">
        <v>204508482.21903932</v>
      </c>
      <c r="AF58" s="193">
        <v>213302346.954458</v>
      </c>
      <c r="AG58" s="193">
        <v>222474347.87349969</v>
      </c>
      <c r="AH58" s="193">
        <v>232040744.8320601</v>
      </c>
      <c r="AI58" s="193">
        <v>242018496.85983869</v>
      </c>
      <c r="AJ58" s="193">
        <v>252425292.22481176</v>
      </c>
      <c r="AK58" s="193">
        <v>263279579.79047865</v>
      </c>
      <c r="AL58" s="193">
        <v>274600601.72146922</v>
      </c>
      <c r="AM58" s="193">
        <v>286408427.59549236</v>
      </c>
      <c r="AN58" s="193">
        <v>298723989.98209846</v>
      </c>
      <c r="AO58" s="193"/>
      <c r="AP58" s="193"/>
      <c r="AQ58" s="193"/>
      <c r="AR58" s="193"/>
      <c r="AS58" s="219"/>
      <c r="AT58" s="219"/>
      <c r="AU58" s="220"/>
      <c r="AV58" s="220"/>
    </row>
    <row r="59" spans="1:48" s="218" customFormat="1" x14ac:dyDescent="0.2">
      <c r="A59" s="182" t="s">
        <v>240</v>
      </c>
      <c r="B59" s="188">
        <v>0</v>
      </c>
      <c r="C59" s="188">
        <v>0</v>
      </c>
      <c r="D59" s="188">
        <v>0</v>
      </c>
      <c r="E59" s="188">
        <v>-13421959.802880466</v>
      </c>
      <c r="F59" s="188">
        <v>-13999104.074404327</v>
      </c>
      <c r="G59" s="188">
        <v>-14601065.549603712</v>
      </c>
      <c r="H59" s="188">
        <v>-15228911.368236672</v>
      </c>
      <c r="I59" s="188">
        <v>-15883754.557070848</v>
      </c>
      <c r="J59" s="188">
        <v>-16566756.003024893</v>
      </c>
      <c r="K59" s="188">
        <v>-17279126.511154957</v>
      </c>
      <c r="L59" s="188">
        <v>-18022128.951134622</v>
      </c>
      <c r="M59" s="188">
        <v>-18797080.496033408</v>
      </c>
      <c r="N59" s="188">
        <v>-19605354.957362846</v>
      </c>
      <c r="O59" s="188">
        <v>-20448385.220529448</v>
      </c>
      <c r="P59" s="188">
        <v>-21327665.785012212</v>
      </c>
      <c r="Q59" s="188">
        <v>-22244755.413767736</v>
      </c>
      <c r="R59" s="188">
        <v>-23201279.896559749</v>
      </c>
      <c r="S59" s="188">
        <v>-24198934.932111818</v>
      </c>
      <c r="T59" s="188">
        <v>-25239489.134192623</v>
      </c>
      <c r="U59" s="188">
        <v>-26324787.166962903</v>
      </c>
      <c r="V59" s="188">
        <v>-27456753.015142307</v>
      </c>
      <c r="W59" s="188">
        <v>-28637393.394793421</v>
      </c>
      <c r="X59" s="188">
        <v>-29868801.310769536</v>
      </c>
      <c r="Y59" s="188">
        <v>-31153159.767132621</v>
      </c>
      <c r="Z59" s="188">
        <v>-32492745.637119327</v>
      </c>
      <c r="AA59" s="188">
        <v>-33889933.699515454</v>
      </c>
      <c r="AB59" s="188">
        <v>-35347200.848594613</v>
      </c>
      <c r="AC59" s="188">
        <v>-36867130.485084184</v>
      </c>
      <c r="AD59" s="188">
        <v>-38452417.095942795</v>
      </c>
      <c r="AE59" s="188">
        <v>-40105871.031068332</v>
      </c>
      <c r="AF59" s="188">
        <v>-41830423.485404268</v>
      </c>
      <c r="AG59" s="188">
        <v>-43629131.695276655</v>
      </c>
      <c r="AH59" s="188">
        <v>-45505184.358173542</v>
      </c>
      <c r="AI59" s="188">
        <v>-47461907.285575002</v>
      </c>
      <c r="AJ59" s="188">
        <v>-49502769.298854731</v>
      </c>
      <c r="AK59" s="188">
        <v>-51631388.378705479</v>
      </c>
      <c r="AL59" s="188">
        <v>-53851538.078989804</v>
      </c>
      <c r="AM59" s="188">
        <v>-56167154.216386363</v>
      </c>
      <c r="AN59" s="188">
        <v>-58582341.84769097</v>
      </c>
      <c r="AO59" s="188"/>
      <c r="AP59" s="188"/>
      <c r="AQ59" s="188"/>
      <c r="AR59" s="188"/>
      <c r="AS59" s="219"/>
      <c r="AT59" s="219"/>
      <c r="AU59" s="220"/>
      <c r="AV59" s="220"/>
    </row>
    <row r="60" spans="1:48" s="218" customFormat="1" x14ac:dyDescent="0.2">
      <c r="A60" s="194" t="s">
        <v>239</v>
      </c>
      <c r="B60" s="188">
        <v>0</v>
      </c>
      <c r="C60" s="188">
        <v>0</v>
      </c>
      <c r="D60" s="188">
        <v>0</v>
      </c>
      <c r="E60" s="188">
        <v>-541584.98859814461</v>
      </c>
      <c r="F60" s="188">
        <v>-564873.14310786477</v>
      </c>
      <c r="G60" s="188">
        <v>-589162.68826150289</v>
      </c>
      <c r="H60" s="188">
        <v>-614496.68385674746</v>
      </c>
      <c r="I60" s="188">
        <v>-640920.04126258753</v>
      </c>
      <c r="J60" s="188">
        <v>-668479.60303687886</v>
      </c>
      <c r="K60" s="188">
        <v>-697224.2259674645</v>
      </c>
      <c r="L60" s="188">
        <v>-727204.86768406548</v>
      </c>
      <c r="M60" s="188">
        <v>-758474.67699448031</v>
      </c>
      <c r="N60" s="188">
        <v>-791089.08810524282</v>
      </c>
      <c r="O60" s="188">
        <v>-825105.91889376822</v>
      </c>
      <c r="P60" s="188">
        <v>-860585.47340620018</v>
      </c>
      <c r="Q60" s="188">
        <v>-897590.64876266674</v>
      </c>
      <c r="R60" s="188">
        <v>-936187.04665946134</v>
      </c>
      <c r="S60" s="188">
        <v>-976443.08966581803</v>
      </c>
      <c r="T60" s="188">
        <v>-1018430.1425214481</v>
      </c>
      <c r="U60" s="188">
        <v>-1062222.6386498704</v>
      </c>
      <c r="V60" s="188">
        <v>-1107898.2121118146</v>
      </c>
      <c r="W60" s="188">
        <v>-1155537.8352326225</v>
      </c>
      <c r="X60" s="188">
        <v>-1205225.9621476252</v>
      </c>
      <c r="Y60" s="188">
        <v>-1257050.6785199731</v>
      </c>
      <c r="Z60" s="188">
        <v>-1311103.8576963318</v>
      </c>
      <c r="AA60" s="188">
        <v>-1367481.3235772739</v>
      </c>
      <c r="AB60" s="188">
        <v>-1426283.0204910967</v>
      </c>
      <c r="AC60" s="188">
        <v>-1487613.1903722137</v>
      </c>
      <c r="AD60" s="188">
        <v>-1551580.5575582189</v>
      </c>
      <c r="AE60" s="188">
        <v>-1618298.5215332222</v>
      </c>
      <c r="AF60" s="188">
        <v>-1687885.3579591506</v>
      </c>
      <c r="AG60" s="188">
        <v>-1760464.4283513941</v>
      </c>
      <c r="AH60" s="188">
        <v>-1836164.3987705037</v>
      </c>
      <c r="AI60" s="188">
        <v>-1915119.4679176351</v>
      </c>
      <c r="AJ60" s="188">
        <v>-1997469.6050380934</v>
      </c>
      <c r="AK60" s="188">
        <v>-2083360.7980547315</v>
      </c>
      <c r="AL60" s="188">
        <v>-2172945.3123710845</v>
      </c>
      <c r="AM60" s="188">
        <v>-2266381.9608030408</v>
      </c>
      <c r="AN60" s="188">
        <v>-2363836.3851175713</v>
      </c>
      <c r="AO60" s="188"/>
      <c r="AP60" s="188"/>
      <c r="AQ60" s="188"/>
      <c r="AR60" s="188"/>
      <c r="AS60" s="197"/>
      <c r="AT60" s="219"/>
      <c r="AU60" s="220"/>
      <c r="AV60" s="220"/>
    </row>
    <row r="61" spans="1:48" s="218" customFormat="1" x14ac:dyDescent="0.2">
      <c r="A61" s="194" t="str">
        <f>A31</f>
        <v>Прочие расходы при эксплуатации объекта, руб. без НДС</v>
      </c>
      <c r="B61" s="188">
        <v>0</v>
      </c>
      <c r="C61" s="188">
        <v>0</v>
      </c>
      <c r="D61" s="188">
        <v>0</v>
      </c>
      <c r="E61" s="188">
        <v>-12880374.814282322</v>
      </c>
      <c r="F61" s="188">
        <v>-13434230.931296462</v>
      </c>
      <c r="G61" s="188">
        <v>-14011902.861342208</v>
      </c>
      <c r="H61" s="188">
        <v>-14614414.684379924</v>
      </c>
      <c r="I61" s="188">
        <v>-15242834.51580826</v>
      </c>
      <c r="J61" s="188">
        <v>-15898276.399988014</v>
      </c>
      <c r="K61" s="188">
        <v>-16581902.285187494</v>
      </c>
      <c r="L61" s="188">
        <v>-17294924.083450556</v>
      </c>
      <c r="M61" s="188">
        <v>-18038605.819038928</v>
      </c>
      <c r="N61" s="188">
        <v>-18814265.869257603</v>
      </c>
      <c r="O61" s="188">
        <v>-19623279.301635679</v>
      </c>
      <c r="P61" s="188">
        <v>-20467080.311606012</v>
      </c>
      <c r="Q61" s="188">
        <v>-21347164.765005071</v>
      </c>
      <c r="R61" s="188">
        <v>-22265092.849900287</v>
      </c>
      <c r="S61" s="188">
        <v>-23222491.842445999</v>
      </c>
      <c r="T61" s="188">
        <v>-24221058.991671175</v>
      </c>
      <c r="U61" s="188">
        <v>-25262564.528313033</v>
      </c>
      <c r="V61" s="188">
        <v>-26348854.803030491</v>
      </c>
      <c r="W61" s="188">
        <v>-27481855.559560798</v>
      </c>
      <c r="X61" s="188">
        <v>-28663575.348621912</v>
      </c>
      <c r="Y61" s="188">
        <v>-29896109.08861265</v>
      </c>
      <c r="Z61" s="188">
        <v>-31181641.779422995</v>
      </c>
      <c r="AA61" s="188">
        <v>-32522452.375938181</v>
      </c>
      <c r="AB61" s="188">
        <v>-33920917.82810352</v>
      </c>
      <c r="AC61" s="188">
        <v>-35379517.29471197</v>
      </c>
      <c r="AD61" s="188">
        <v>-36900836.538384579</v>
      </c>
      <c r="AE61" s="188">
        <v>-38487572.509535111</v>
      </c>
      <c r="AF61" s="188">
        <v>-40142538.127445117</v>
      </c>
      <c r="AG61" s="188">
        <v>-41868667.26692526</v>
      </c>
      <c r="AH61" s="188">
        <v>-43669019.959403038</v>
      </c>
      <c r="AI61" s="188">
        <v>-45546787.817657366</v>
      </c>
      <c r="AJ61" s="188">
        <v>-47505299.693816639</v>
      </c>
      <c r="AK61" s="188">
        <v>-49548027.580650747</v>
      </c>
      <c r="AL61" s="188">
        <v>-51678592.766618721</v>
      </c>
      <c r="AM61" s="188">
        <v>-53900772.255583324</v>
      </c>
      <c r="AN61" s="188">
        <v>-56218505.462573402</v>
      </c>
      <c r="AO61" s="188"/>
      <c r="AP61" s="188"/>
      <c r="AQ61" s="188"/>
      <c r="AR61" s="188"/>
      <c r="AS61" s="219"/>
      <c r="AT61" s="219"/>
      <c r="AU61" s="220"/>
      <c r="AV61" s="220"/>
    </row>
    <row r="62" spans="1:48" s="218" customFormat="1" x14ac:dyDescent="0.2">
      <c r="A62" s="194" t="s">
        <v>414</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8"/>
      <c r="AL62" s="188"/>
      <c r="AM62" s="188"/>
      <c r="AN62" s="188"/>
      <c r="AO62" s="188"/>
      <c r="AP62" s="188"/>
      <c r="AQ62" s="188"/>
      <c r="AR62" s="188"/>
      <c r="AS62" s="219"/>
      <c r="AT62" s="219"/>
      <c r="AU62" s="220"/>
      <c r="AV62" s="220"/>
    </row>
    <row r="63" spans="1:48" s="218" customFormat="1" x14ac:dyDescent="0.2">
      <c r="A63" s="194" t="s">
        <v>410</v>
      </c>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8"/>
      <c r="AL63" s="188"/>
      <c r="AM63" s="188"/>
      <c r="AN63" s="188"/>
      <c r="AO63" s="188"/>
      <c r="AP63" s="188"/>
      <c r="AQ63" s="188"/>
      <c r="AR63" s="188"/>
      <c r="AS63" s="219"/>
      <c r="AT63" s="219"/>
      <c r="AU63" s="220"/>
      <c r="AV63" s="220"/>
    </row>
    <row r="64" spans="1:48" s="218" customFormat="1" x14ac:dyDescent="0.2">
      <c r="A64" s="194" t="s">
        <v>410</v>
      </c>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8"/>
      <c r="AL64" s="188"/>
      <c r="AM64" s="188"/>
      <c r="AN64" s="188"/>
      <c r="AO64" s="188"/>
      <c r="AP64" s="188"/>
      <c r="AQ64" s="188"/>
      <c r="AR64" s="188"/>
      <c r="AS64" s="219"/>
      <c r="AT64" s="219"/>
      <c r="AU64" s="220"/>
      <c r="AV64" s="220"/>
    </row>
    <row r="65" spans="1:48" s="218" customFormat="1" x14ac:dyDescent="0.2">
      <c r="A65" s="194" t="s">
        <v>419</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88"/>
      <c r="AS65" s="219"/>
      <c r="AT65" s="219"/>
      <c r="AU65" s="220"/>
      <c r="AV65" s="220"/>
    </row>
    <row r="66" spans="1:48" s="218" customFormat="1" ht="14.25" x14ac:dyDescent="0.2">
      <c r="A66" s="195" t="s">
        <v>420</v>
      </c>
      <c r="B66" s="193">
        <v>0</v>
      </c>
      <c r="C66" s="193">
        <v>0</v>
      </c>
      <c r="D66" s="193">
        <v>0</v>
      </c>
      <c r="E66" s="193">
        <v>25762315.258954518</v>
      </c>
      <c r="F66" s="193">
        <v>41899994.386858456</v>
      </c>
      <c r="G66" s="193">
        <v>59852915.315616667</v>
      </c>
      <c r="H66" s="193">
        <v>62426590.674188182</v>
      </c>
      <c r="I66" s="193">
        <v>65110934.073178276</v>
      </c>
      <c r="J66" s="193">
        <v>67910704.23832494</v>
      </c>
      <c r="K66" s="193">
        <v>70830864.520572901</v>
      </c>
      <c r="L66" s="193">
        <v>73876591.694957539</v>
      </c>
      <c r="M66" s="193">
        <v>77053285.137840688</v>
      </c>
      <c r="N66" s="193">
        <v>80366576.398767844</v>
      </c>
      <c r="O66" s="193">
        <v>83822339.183914855</v>
      </c>
      <c r="P66" s="193">
        <v>87426699.768823192</v>
      </c>
      <c r="Q66" s="193">
        <v>91186047.858882576</v>
      </c>
      <c r="R66" s="193">
        <v>95107047.916814521</v>
      </c>
      <c r="S66" s="193">
        <v>99196650.977237523</v>
      </c>
      <c r="T66" s="193">
        <v>103462106.96925876</v>
      </c>
      <c r="U66" s="193">
        <v>107910977.56893687</v>
      </c>
      <c r="V66" s="193">
        <v>112551149.60440113</v>
      </c>
      <c r="W66" s="193">
        <v>117390849.03739038</v>
      </c>
      <c r="X66" s="193">
        <v>122438655.54599816</v>
      </c>
      <c r="Y66" s="193">
        <v>127703517.73447604</v>
      </c>
      <c r="Z66" s="193">
        <v>133194768.99705854</v>
      </c>
      <c r="AA66" s="193">
        <v>138922144.06393206</v>
      </c>
      <c r="AB66" s="193">
        <v>144895796.25868112</v>
      </c>
      <c r="AC66" s="193">
        <v>151126315.49780437</v>
      </c>
      <c r="AD66" s="193">
        <v>157624747.06420997</v>
      </c>
      <c r="AE66" s="193">
        <v>164402611.187971</v>
      </c>
      <c r="AF66" s="193">
        <v>171471923.46905375</v>
      </c>
      <c r="AG66" s="193">
        <v>178845216.17822304</v>
      </c>
      <c r="AH66" s="193">
        <v>186535560.47388655</v>
      </c>
      <c r="AI66" s="193">
        <v>194556589.57426369</v>
      </c>
      <c r="AJ66" s="193">
        <v>202922522.92595702</v>
      </c>
      <c r="AK66" s="193">
        <v>211648191.41177318</v>
      </c>
      <c r="AL66" s="193">
        <v>220749063.64247942</v>
      </c>
      <c r="AM66" s="193">
        <v>230241273.37910599</v>
      </c>
      <c r="AN66" s="193">
        <v>240141648.13440749</v>
      </c>
      <c r="AO66" s="193"/>
      <c r="AP66" s="193"/>
      <c r="AQ66" s="193"/>
      <c r="AR66" s="193"/>
      <c r="AS66" s="219"/>
      <c r="AT66" s="219"/>
      <c r="AU66" s="220"/>
      <c r="AV66" s="220"/>
    </row>
    <row r="67" spans="1:48" s="218" customFormat="1" x14ac:dyDescent="0.2">
      <c r="A67" s="194" t="s">
        <v>234</v>
      </c>
      <c r="B67" s="154">
        <v>0</v>
      </c>
      <c r="C67" s="188">
        <v>0</v>
      </c>
      <c r="D67" s="188">
        <v>-50244775.385084741</v>
      </c>
      <c r="E67" s="188">
        <v>-95935297.223728836</v>
      </c>
      <c r="F67" s="188">
        <v>-95935297.223728836</v>
      </c>
      <c r="G67" s="188">
        <v>-95935297.223728836</v>
      </c>
      <c r="H67" s="188">
        <v>-95935297.223728836</v>
      </c>
      <c r="I67" s="188">
        <v>-95935297.223728836</v>
      </c>
      <c r="J67" s="188">
        <v>-95935297.223728836</v>
      </c>
      <c r="K67" s="188">
        <v>-95935297.223728836</v>
      </c>
      <c r="L67" s="188">
        <v>-95935297.223728836</v>
      </c>
      <c r="M67" s="188">
        <v>-95935297.223728836</v>
      </c>
      <c r="N67" s="188">
        <v>-95935297.223728836</v>
      </c>
      <c r="O67" s="188">
        <v>-95935297.223728836</v>
      </c>
      <c r="P67" s="188">
        <v>-95935297.223728836</v>
      </c>
      <c r="Q67" s="188">
        <v>-95935297.223728836</v>
      </c>
      <c r="R67" s="188">
        <v>-95935297.223728836</v>
      </c>
      <c r="S67" s="188">
        <v>-95935297.223728836</v>
      </c>
      <c r="T67" s="188">
        <v>-95935297.223728836</v>
      </c>
      <c r="U67" s="188">
        <v>-95935297.223728836</v>
      </c>
      <c r="V67" s="188">
        <v>-95935297.223728836</v>
      </c>
      <c r="W67" s="188">
        <v>-95935297.223728836</v>
      </c>
      <c r="X67" s="188">
        <v>-95935297.223728836</v>
      </c>
      <c r="Y67" s="188">
        <v>-95935297.223728836</v>
      </c>
      <c r="Z67" s="188">
        <v>-95935297.223728836</v>
      </c>
      <c r="AA67" s="188">
        <v>-95935297.223728836</v>
      </c>
      <c r="AB67" s="188">
        <v>-95935297.223728836</v>
      </c>
      <c r="AC67" s="188">
        <v>-45690521.838644087</v>
      </c>
      <c r="AD67" s="188">
        <v>0</v>
      </c>
      <c r="AE67" s="188">
        <v>0</v>
      </c>
      <c r="AF67" s="188">
        <v>0</v>
      </c>
      <c r="AG67" s="188">
        <v>0</v>
      </c>
      <c r="AH67" s="188">
        <v>0</v>
      </c>
      <c r="AI67" s="188">
        <v>0</v>
      </c>
      <c r="AJ67" s="188">
        <v>0</v>
      </c>
      <c r="AK67" s="188">
        <v>0</v>
      </c>
      <c r="AL67" s="188">
        <v>0</v>
      </c>
      <c r="AM67" s="188">
        <v>0</v>
      </c>
      <c r="AN67" s="188">
        <v>0</v>
      </c>
      <c r="AO67" s="188"/>
      <c r="AP67" s="188"/>
      <c r="AQ67" s="188"/>
      <c r="AR67" s="188"/>
      <c r="AS67" s="196"/>
      <c r="AT67" s="197"/>
      <c r="AU67" s="220"/>
      <c r="AV67" s="220"/>
    </row>
    <row r="68" spans="1:48" s="218" customFormat="1" ht="14.25" x14ac:dyDescent="0.2">
      <c r="A68" s="195" t="s">
        <v>421</v>
      </c>
      <c r="B68" s="193">
        <v>0</v>
      </c>
      <c r="C68" s="193">
        <v>0</v>
      </c>
      <c r="D68" s="193">
        <v>-50244775.385084741</v>
      </c>
      <c r="E68" s="193">
        <v>-70172981.964774311</v>
      </c>
      <c r="F68" s="193">
        <v>-54035302.83687038</v>
      </c>
      <c r="G68" s="193">
        <v>-36082381.908112168</v>
      </c>
      <c r="H68" s="193">
        <v>-33508706.549540654</v>
      </c>
      <c r="I68" s="193">
        <v>-30824363.150550559</v>
      </c>
      <c r="J68" s="193">
        <v>-28024592.985403895</v>
      </c>
      <c r="K68" s="193">
        <v>-25104432.703155935</v>
      </c>
      <c r="L68" s="193">
        <v>-22058705.528771296</v>
      </c>
      <c r="M68" s="193">
        <v>-18882012.085888147</v>
      </c>
      <c r="N68" s="193">
        <v>-15568720.824960992</v>
      </c>
      <c r="O68" s="193">
        <v>-12112958.03981398</v>
      </c>
      <c r="P68" s="193">
        <v>-8508597.4549056441</v>
      </c>
      <c r="Q68" s="193">
        <v>-4749249.3648462594</v>
      </c>
      <c r="R68" s="193">
        <v>-828249.30691431463</v>
      </c>
      <c r="S68" s="193">
        <v>3261353.753508687</v>
      </c>
      <c r="T68" s="193">
        <v>7526809.7455299199</v>
      </c>
      <c r="U68" s="193">
        <v>11975680.345208034</v>
      </c>
      <c r="V68" s="193">
        <v>16615852.380672291</v>
      </c>
      <c r="W68" s="193">
        <v>21455551.813661546</v>
      </c>
      <c r="X68" s="193">
        <v>26503358.32226932</v>
      </c>
      <c r="Y68" s="193">
        <v>31768220.510747209</v>
      </c>
      <c r="Z68" s="193">
        <v>37259471.773329705</v>
      </c>
      <c r="AA68" s="193">
        <v>42986846.840203226</v>
      </c>
      <c r="AB68" s="193">
        <v>48960499.034952283</v>
      </c>
      <c r="AC68" s="193">
        <v>105435793.65916029</v>
      </c>
      <c r="AD68" s="193">
        <v>157624747.06420997</v>
      </c>
      <c r="AE68" s="193">
        <v>164402611.187971</v>
      </c>
      <c r="AF68" s="193">
        <v>171471923.46905375</v>
      </c>
      <c r="AG68" s="193">
        <v>178845216.17822304</v>
      </c>
      <c r="AH68" s="193">
        <v>186535560.47388655</v>
      </c>
      <c r="AI68" s="193">
        <v>194556589.57426369</v>
      </c>
      <c r="AJ68" s="193">
        <v>202922522.92595702</v>
      </c>
      <c r="AK68" s="193">
        <v>211648191.41177318</v>
      </c>
      <c r="AL68" s="193">
        <v>220749063.64247942</v>
      </c>
      <c r="AM68" s="193">
        <v>230241273.37910599</v>
      </c>
      <c r="AN68" s="193">
        <v>240141648.13440749</v>
      </c>
      <c r="AO68" s="193"/>
      <c r="AP68" s="193"/>
      <c r="AQ68" s="193"/>
      <c r="AR68" s="193"/>
      <c r="AS68" s="219"/>
      <c r="AT68" s="219"/>
      <c r="AU68" s="220"/>
      <c r="AV68" s="220"/>
    </row>
    <row r="69" spans="1:48" s="218" customFormat="1" x14ac:dyDescent="0.2">
      <c r="A69" s="194" t="s">
        <v>233</v>
      </c>
      <c r="B69" s="188">
        <v>0</v>
      </c>
      <c r="C69" s="188">
        <v>0</v>
      </c>
      <c r="D69" s="188">
        <v>0</v>
      </c>
      <c r="E69" s="188">
        <v>0</v>
      </c>
      <c r="F69" s="188">
        <v>0</v>
      </c>
      <c r="G69" s="188">
        <v>0</v>
      </c>
      <c r="H69" s="188">
        <v>0</v>
      </c>
      <c r="I69" s="188">
        <v>0</v>
      </c>
      <c r="J69" s="188">
        <v>0</v>
      </c>
      <c r="K69" s="188">
        <v>0</v>
      </c>
      <c r="L69" s="188">
        <v>0</v>
      </c>
      <c r="M69" s="188">
        <v>0</v>
      </c>
      <c r="N69" s="188">
        <v>0</v>
      </c>
      <c r="O69" s="188">
        <v>0</v>
      </c>
      <c r="P69" s="188">
        <v>0</v>
      </c>
      <c r="Q69" s="188">
        <v>0</v>
      </c>
      <c r="R69" s="188">
        <v>0</v>
      </c>
      <c r="S69" s="188">
        <v>0</v>
      </c>
      <c r="T69" s="188">
        <v>0</v>
      </c>
      <c r="U69" s="188">
        <v>0</v>
      </c>
      <c r="V69" s="188">
        <v>0</v>
      </c>
      <c r="W69" s="188">
        <v>0</v>
      </c>
      <c r="X69" s="188">
        <v>0</v>
      </c>
      <c r="Y69" s="188">
        <v>0</v>
      </c>
      <c r="Z69" s="188">
        <v>0</v>
      </c>
      <c r="AA69" s="188">
        <v>0</v>
      </c>
      <c r="AB69" s="188">
        <v>0</v>
      </c>
      <c r="AC69" s="188">
        <v>0</v>
      </c>
      <c r="AD69" s="188">
        <v>0</v>
      </c>
      <c r="AE69" s="188">
        <v>0</v>
      </c>
      <c r="AF69" s="188">
        <v>0</v>
      </c>
      <c r="AG69" s="188">
        <v>0</v>
      </c>
      <c r="AH69" s="188">
        <v>0</v>
      </c>
      <c r="AI69" s="188">
        <v>0</v>
      </c>
      <c r="AJ69" s="188">
        <v>0</v>
      </c>
      <c r="AK69" s="188">
        <v>0</v>
      </c>
      <c r="AL69" s="188">
        <v>0</v>
      </c>
      <c r="AM69" s="188">
        <v>0</v>
      </c>
      <c r="AN69" s="188">
        <v>0</v>
      </c>
      <c r="AO69" s="188"/>
      <c r="AP69" s="188"/>
      <c r="AQ69" s="188"/>
      <c r="AR69" s="188"/>
      <c r="AS69" s="219"/>
      <c r="AT69" s="219"/>
      <c r="AU69" s="220"/>
      <c r="AV69" s="220"/>
    </row>
    <row r="70" spans="1:48" s="218" customFormat="1" ht="14.25" x14ac:dyDescent="0.2">
      <c r="A70" s="195" t="s">
        <v>237</v>
      </c>
      <c r="B70" s="193">
        <v>0</v>
      </c>
      <c r="C70" s="193">
        <v>0</v>
      </c>
      <c r="D70" s="193">
        <v>-50244775.385084741</v>
      </c>
      <c r="E70" s="193">
        <v>-70172981.964774311</v>
      </c>
      <c r="F70" s="193">
        <v>-54035302.83687038</v>
      </c>
      <c r="G70" s="193">
        <v>-36082381.908112168</v>
      </c>
      <c r="H70" s="193">
        <v>-33508706.549540654</v>
      </c>
      <c r="I70" s="193">
        <v>-30824363.150550559</v>
      </c>
      <c r="J70" s="193">
        <v>-28024592.985403895</v>
      </c>
      <c r="K70" s="193">
        <v>-25104432.703155935</v>
      </c>
      <c r="L70" s="193">
        <v>-22058705.528771296</v>
      </c>
      <c r="M70" s="193">
        <v>-18882012.085888147</v>
      </c>
      <c r="N70" s="193">
        <v>-15568720.824960992</v>
      </c>
      <c r="O70" s="193">
        <v>-12112958.03981398</v>
      </c>
      <c r="P70" s="193">
        <v>-8508597.4549056441</v>
      </c>
      <c r="Q70" s="193">
        <v>-4749249.3648462594</v>
      </c>
      <c r="R70" s="193">
        <v>-828249.30691431463</v>
      </c>
      <c r="S70" s="193">
        <v>3261353.753508687</v>
      </c>
      <c r="T70" s="193">
        <v>7526809.7455299199</v>
      </c>
      <c r="U70" s="193">
        <v>11975680.345208034</v>
      </c>
      <c r="V70" s="193">
        <v>16615852.380672291</v>
      </c>
      <c r="W70" s="193">
        <v>21455551.813661546</v>
      </c>
      <c r="X70" s="193">
        <v>26503358.32226932</v>
      </c>
      <c r="Y70" s="193">
        <v>31768220.510747209</v>
      </c>
      <c r="Z70" s="193">
        <v>37259471.773329705</v>
      </c>
      <c r="AA70" s="193">
        <v>42986846.840203226</v>
      </c>
      <c r="AB70" s="193">
        <v>48960499.034952283</v>
      </c>
      <c r="AC70" s="193">
        <v>105435793.65916029</v>
      </c>
      <c r="AD70" s="193">
        <v>157624747.06420997</v>
      </c>
      <c r="AE70" s="193">
        <v>164402611.187971</v>
      </c>
      <c r="AF70" s="193">
        <v>171471923.46905375</v>
      </c>
      <c r="AG70" s="193">
        <v>178845216.17822304</v>
      </c>
      <c r="AH70" s="193">
        <v>186535560.47388655</v>
      </c>
      <c r="AI70" s="193">
        <v>194556589.57426369</v>
      </c>
      <c r="AJ70" s="193">
        <v>202922522.92595702</v>
      </c>
      <c r="AK70" s="193">
        <v>211648191.41177318</v>
      </c>
      <c r="AL70" s="193">
        <v>220749063.64247942</v>
      </c>
      <c r="AM70" s="193">
        <v>230241273.37910599</v>
      </c>
      <c r="AN70" s="193">
        <v>240141648.13440749</v>
      </c>
      <c r="AO70" s="193"/>
      <c r="AP70" s="193"/>
      <c r="AQ70" s="193"/>
      <c r="AR70" s="193"/>
      <c r="AS70" s="219"/>
      <c r="AT70" s="219"/>
      <c r="AU70" s="220"/>
      <c r="AV70" s="220"/>
    </row>
    <row r="71" spans="1:48" s="218" customFormat="1" x14ac:dyDescent="0.2">
      <c r="A71" s="194" t="s">
        <v>232</v>
      </c>
      <c r="B71" s="188">
        <v>0</v>
      </c>
      <c r="C71" s="188">
        <v>0</v>
      </c>
      <c r="D71" s="188">
        <v>0</v>
      </c>
      <c r="E71" s="188">
        <v>0</v>
      </c>
      <c r="F71" s="188">
        <v>0</v>
      </c>
      <c r="G71" s="188">
        <v>0</v>
      </c>
      <c r="H71" s="188">
        <v>0</v>
      </c>
      <c r="I71" s="188">
        <v>0</v>
      </c>
      <c r="J71" s="188">
        <v>0</v>
      </c>
      <c r="K71" s="188">
        <v>0</v>
      </c>
      <c r="L71" s="188">
        <v>0</v>
      </c>
      <c r="M71" s="188">
        <v>0</v>
      </c>
      <c r="N71" s="188">
        <v>0</v>
      </c>
      <c r="O71" s="188">
        <v>0</v>
      </c>
      <c r="P71" s="188">
        <v>0</v>
      </c>
      <c r="Q71" s="188">
        <v>0</v>
      </c>
      <c r="R71" s="188">
        <v>0</v>
      </c>
      <c r="S71" s="188">
        <v>-652270.75070173747</v>
      </c>
      <c r="T71" s="188">
        <v>-1505361.9491059841</v>
      </c>
      <c r="U71" s="188">
        <v>-2395136.069041607</v>
      </c>
      <c r="V71" s="188">
        <v>-3323170.4761344586</v>
      </c>
      <c r="W71" s="188">
        <v>-4291110.3627323089</v>
      </c>
      <c r="X71" s="188">
        <v>-5300671.6644538641</v>
      </c>
      <c r="Y71" s="188">
        <v>-6353644.1021494418</v>
      </c>
      <c r="Z71" s="188">
        <v>-7451894.3546659416</v>
      </c>
      <c r="AA71" s="188">
        <v>-8597369.3680406455</v>
      </c>
      <c r="AB71" s="188">
        <v>-9792099.8069904577</v>
      </c>
      <c r="AC71" s="188">
        <v>-21087158.731832057</v>
      </c>
      <c r="AD71" s="188">
        <v>-31524949.412841994</v>
      </c>
      <c r="AE71" s="188">
        <v>-32880522.237594202</v>
      </c>
      <c r="AF71" s="188">
        <v>-34294384.693810754</v>
      </c>
      <c r="AG71" s="188">
        <v>-35769043.235644609</v>
      </c>
      <c r="AH71" s="188">
        <v>-37307112.094777308</v>
      </c>
      <c r="AI71" s="188">
        <v>-38911317.914852738</v>
      </c>
      <c r="AJ71" s="188">
        <v>-40584504.585191406</v>
      </c>
      <c r="AK71" s="188">
        <v>-42329638.282354638</v>
      </c>
      <c r="AL71" s="188">
        <v>-44149812.728495888</v>
      </c>
      <c r="AM71" s="188">
        <v>-46048254.6758212</v>
      </c>
      <c r="AN71" s="188">
        <v>-48028329.626881503</v>
      </c>
      <c r="AO71" s="188"/>
      <c r="AP71" s="188"/>
      <c r="AQ71" s="188"/>
      <c r="AR71" s="188"/>
      <c r="AS71" s="219"/>
      <c r="AT71" s="219"/>
      <c r="AU71" s="220"/>
      <c r="AV71" s="220"/>
    </row>
    <row r="72" spans="1:48" s="218" customFormat="1" ht="15" thickBot="1" x14ac:dyDescent="0.25">
      <c r="A72" s="198" t="s">
        <v>236</v>
      </c>
      <c r="B72" s="186">
        <v>0</v>
      </c>
      <c r="C72" s="186">
        <v>0</v>
      </c>
      <c r="D72" s="186">
        <v>-50244775.385084741</v>
      </c>
      <c r="E72" s="186">
        <v>-70172981.964774311</v>
      </c>
      <c r="F72" s="186">
        <v>-54035302.83687038</v>
      </c>
      <c r="G72" s="186">
        <v>-36082381.908112168</v>
      </c>
      <c r="H72" s="186">
        <v>-33508706.549540654</v>
      </c>
      <c r="I72" s="186">
        <v>-30824363.150550559</v>
      </c>
      <c r="J72" s="186">
        <v>-28024592.985403895</v>
      </c>
      <c r="K72" s="186">
        <v>-25104432.703155935</v>
      </c>
      <c r="L72" s="186">
        <v>-22058705.528771296</v>
      </c>
      <c r="M72" s="186">
        <v>-18882012.085888147</v>
      </c>
      <c r="N72" s="186">
        <v>-15568720.824960992</v>
      </c>
      <c r="O72" s="186">
        <v>-12112958.03981398</v>
      </c>
      <c r="P72" s="186">
        <v>-8508597.4549056441</v>
      </c>
      <c r="Q72" s="186">
        <v>-4749249.3648462594</v>
      </c>
      <c r="R72" s="186">
        <v>-828249.30691431463</v>
      </c>
      <c r="S72" s="186">
        <v>2609083.0028069494</v>
      </c>
      <c r="T72" s="186">
        <v>6021447.7964239363</v>
      </c>
      <c r="U72" s="186">
        <v>9580544.2761664279</v>
      </c>
      <c r="V72" s="186">
        <v>13292681.904537832</v>
      </c>
      <c r="W72" s="186">
        <v>17164441.450929236</v>
      </c>
      <c r="X72" s="186">
        <v>21202686.657815456</v>
      </c>
      <c r="Y72" s="186">
        <v>25414576.408597767</v>
      </c>
      <c r="Z72" s="186">
        <v>29807577.418663763</v>
      </c>
      <c r="AA72" s="186">
        <v>34389477.472162582</v>
      </c>
      <c r="AB72" s="186">
        <v>39168399.227961823</v>
      </c>
      <c r="AC72" s="186">
        <v>84348634.927328229</v>
      </c>
      <c r="AD72" s="186">
        <v>126099797.65136798</v>
      </c>
      <c r="AE72" s="186">
        <v>131522088.95037679</v>
      </c>
      <c r="AF72" s="186">
        <v>137177538.77524298</v>
      </c>
      <c r="AG72" s="186">
        <v>143076172.94257843</v>
      </c>
      <c r="AH72" s="186">
        <v>149228448.37910923</v>
      </c>
      <c r="AI72" s="186">
        <v>155645271.65941095</v>
      </c>
      <c r="AJ72" s="186">
        <v>162338018.34076563</v>
      </c>
      <c r="AK72" s="186">
        <v>169318553.12941855</v>
      </c>
      <c r="AL72" s="186">
        <v>176599250.91398352</v>
      </c>
      <c r="AM72" s="186">
        <v>184193018.7032848</v>
      </c>
      <c r="AN72" s="186">
        <v>192113318.50752598</v>
      </c>
      <c r="AO72" s="186"/>
      <c r="AP72" s="186"/>
      <c r="AQ72" s="186"/>
      <c r="AR72" s="186"/>
      <c r="AS72" s="219"/>
      <c r="AT72" s="219"/>
      <c r="AU72" s="220"/>
      <c r="AV72" s="220"/>
    </row>
    <row r="73" spans="1:48" s="218" customFormat="1" ht="16.5" thickBot="1" x14ac:dyDescent="0.25">
      <c r="A73" s="190"/>
      <c r="B73" s="199">
        <v>0.5</v>
      </c>
      <c r="C73" s="199">
        <v>1.5</v>
      </c>
      <c r="D73" s="199">
        <v>2.5</v>
      </c>
      <c r="E73" s="199">
        <v>3.5</v>
      </c>
      <c r="F73" s="199">
        <v>4.5</v>
      </c>
      <c r="G73" s="199">
        <v>5.5</v>
      </c>
      <c r="H73" s="199">
        <v>6.5</v>
      </c>
      <c r="I73" s="199">
        <v>7.5</v>
      </c>
      <c r="J73" s="199">
        <v>8.5</v>
      </c>
      <c r="K73" s="199">
        <v>9.5</v>
      </c>
      <c r="L73" s="199">
        <v>10.5</v>
      </c>
      <c r="M73" s="199">
        <v>11.5</v>
      </c>
      <c r="N73" s="199">
        <v>12.5</v>
      </c>
      <c r="O73" s="199">
        <v>13.5</v>
      </c>
      <c r="P73" s="199">
        <v>14.5</v>
      </c>
      <c r="Q73" s="199">
        <v>15.5</v>
      </c>
      <c r="R73" s="199">
        <v>16.5</v>
      </c>
      <c r="S73" s="199">
        <v>17.5</v>
      </c>
      <c r="T73" s="199">
        <v>18.5</v>
      </c>
      <c r="U73" s="199">
        <v>19.5</v>
      </c>
      <c r="V73" s="199">
        <v>20.5</v>
      </c>
      <c r="W73" s="199">
        <v>21.5</v>
      </c>
      <c r="X73" s="199">
        <v>22.5</v>
      </c>
      <c r="Y73" s="199">
        <v>23.5</v>
      </c>
      <c r="Z73" s="199">
        <v>24.5</v>
      </c>
      <c r="AA73" s="199">
        <v>25.5</v>
      </c>
      <c r="AB73" s="199">
        <v>26.5</v>
      </c>
      <c r="AC73" s="199">
        <v>27.5</v>
      </c>
      <c r="AD73" s="199">
        <v>28.5</v>
      </c>
      <c r="AE73" s="199">
        <v>29.5</v>
      </c>
      <c r="AF73" s="199">
        <v>30.5</v>
      </c>
      <c r="AG73" s="199">
        <v>31.5</v>
      </c>
      <c r="AH73" s="199">
        <v>32.5</v>
      </c>
      <c r="AI73" s="199">
        <v>33.5</v>
      </c>
      <c r="AJ73" s="199">
        <v>34.5</v>
      </c>
      <c r="AK73" s="199">
        <v>35.5</v>
      </c>
      <c r="AL73" s="199">
        <v>36.5</v>
      </c>
      <c r="AM73" s="199">
        <v>37.5</v>
      </c>
      <c r="AN73" s="199">
        <v>38.5</v>
      </c>
      <c r="AO73" s="199"/>
      <c r="AP73" s="199"/>
      <c r="AQ73" s="199"/>
      <c r="AR73" s="199"/>
      <c r="AS73" s="219"/>
      <c r="AT73" s="219"/>
      <c r="AU73" s="220"/>
      <c r="AV73" s="220"/>
    </row>
    <row r="74" spans="1:48" s="218" customFormat="1" x14ac:dyDescent="0.2">
      <c r="A74" s="187" t="s">
        <v>235</v>
      </c>
      <c r="B74" s="181">
        <v>1</v>
      </c>
      <c r="C74" s="181">
        <v>2</v>
      </c>
      <c r="D74" s="181">
        <v>3</v>
      </c>
      <c r="E74" s="181">
        <v>4</v>
      </c>
      <c r="F74" s="181">
        <v>5</v>
      </c>
      <c r="G74" s="181">
        <v>6</v>
      </c>
      <c r="H74" s="181">
        <v>7</v>
      </c>
      <c r="I74" s="181">
        <v>8</v>
      </c>
      <c r="J74" s="181">
        <v>9</v>
      </c>
      <c r="K74" s="181">
        <v>10</v>
      </c>
      <c r="L74" s="181">
        <v>11</v>
      </c>
      <c r="M74" s="181">
        <v>12</v>
      </c>
      <c r="N74" s="181">
        <v>13</v>
      </c>
      <c r="O74" s="181">
        <v>14</v>
      </c>
      <c r="P74" s="181">
        <v>15</v>
      </c>
      <c r="Q74" s="181">
        <v>16</v>
      </c>
      <c r="R74" s="181">
        <v>17</v>
      </c>
      <c r="S74" s="181">
        <v>18</v>
      </c>
      <c r="T74" s="181">
        <v>19</v>
      </c>
      <c r="U74" s="181">
        <v>20</v>
      </c>
      <c r="V74" s="181">
        <v>21</v>
      </c>
      <c r="W74" s="181">
        <v>22</v>
      </c>
      <c r="X74" s="181">
        <v>23</v>
      </c>
      <c r="Y74" s="181">
        <v>24</v>
      </c>
      <c r="Z74" s="181">
        <v>25</v>
      </c>
      <c r="AA74" s="181">
        <v>26</v>
      </c>
      <c r="AB74" s="181">
        <v>27</v>
      </c>
      <c r="AC74" s="181">
        <v>28</v>
      </c>
      <c r="AD74" s="181">
        <v>29</v>
      </c>
      <c r="AE74" s="181">
        <v>30</v>
      </c>
      <c r="AF74" s="181">
        <v>31</v>
      </c>
      <c r="AG74" s="181">
        <v>32</v>
      </c>
      <c r="AH74" s="181">
        <v>33</v>
      </c>
      <c r="AI74" s="181">
        <v>34</v>
      </c>
      <c r="AJ74" s="181">
        <v>35</v>
      </c>
      <c r="AK74" s="181">
        <v>36</v>
      </c>
      <c r="AL74" s="181">
        <v>37</v>
      </c>
      <c r="AM74" s="181">
        <v>38</v>
      </c>
      <c r="AN74" s="181">
        <v>39</v>
      </c>
      <c r="AO74" s="181"/>
      <c r="AP74" s="181"/>
      <c r="AQ74" s="181"/>
      <c r="AR74" s="181"/>
      <c r="AS74" s="219"/>
      <c r="AT74" s="219"/>
      <c r="AU74" s="220"/>
      <c r="AV74" s="220"/>
    </row>
    <row r="75" spans="1:48" s="218" customFormat="1" ht="14.25" x14ac:dyDescent="0.2">
      <c r="A75" s="192" t="s">
        <v>421</v>
      </c>
      <c r="B75" s="193">
        <v>0</v>
      </c>
      <c r="C75" s="193">
        <v>0</v>
      </c>
      <c r="D75" s="193">
        <v>-50244775.385084741</v>
      </c>
      <c r="E75" s="193">
        <v>-70172981.964774311</v>
      </c>
      <c r="F75" s="193">
        <v>-54035302.83687038</v>
      </c>
      <c r="G75" s="193">
        <v>-36082381.908112168</v>
      </c>
      <c r="H75" s="193">
        <v>-33508706.549540654</v>
      </c>
      <c r="I75" s="193">
        <v>-30824363.150550559</v>
      </c>
      <c r="J75" s="193">
        <v>-28024592.985403895</v>
      </c>
      <c r="K75" s="193">
        <v>-25104432.703155935</v>
      </c>
      <c r="L75" s="193">
        <v>-22058705.528771296</v>
      </c>
      <c r="M75" s="193">
        <v>-18882012.085888147</v>
      </c>
      <c r="N75" s="193">
        <v>-15568720.824960992</v>
      </c>
      <c r="O75" s="193">
        <v>-12112958.03981398</v>
      </c>
      <c r="P75" s="193">
        <v>-8508597.4549056441</v>
      </c>
      <c r="Q75" s="193">
        <v>-4749249.3648462594</v>
      </c>
      <c r="R75" s="193">
        <v>-828249.30691431463</v>
      </c>
      <c r="S75" s="193">
        <v>3261353.753508687</v>
      </c>
      <c r="T75" s="193">
        <v>7526809.7455299199</v>
      </c>
      <c r="U75" s="193">
        <v>11975680.345208034</v>
      </c>
      <c r="V75" s="193">
        <v>16615852.380672291</v>
      </c>
      <c r="W75" s="193">
        <v>21455551.813661546</v>
      </c>
      <c r="X75" s="193">
        <v>26503358.32226932</v>
      </c>
      <c r="Y75" s="193">
        <v>31768220.510747209</v>
      </c>
      <c r="Z75" s="193">
        <v>37259471.773329705</v>
      </c>
      <c r="AA75" s="193">
        <v>42986846.840203226</v>
      </c>
      <c r="AB75" s="193">
        <v>48960499.034952283</v>
      </c>
      <c r="AC75" s="193">
        <v>105435793.65916029</v>
      </c>
      <c r="AD75" s="193">
        <v>157624747.06420997</v>
      </c>
      <c r="AE75" s="193">
        <v>164402611.187971</v>
      </c>
      <c r="AF75" s="193">
        <v>171471923.46905375</v>
      </c>
      <c r="AG75" s="193">
        <v>178845216.17822304</v>
      </c>
      <c r="AH75" s="193">
        <v>186535560.47388655</v>
      </c>
      <c r="AI75" s="193">
        <v>194556589.57426369</v>
      </c>
      <c r="AJ75" s="193">
        <v>202922522.92595702</v>
      </c>
      <c r="AK75" s="193">
        <v>211648191.41177318</v>
      </c>
      <c r="AL75" s="193">
        <v>220749063.64247942</v>
      </c>
      <c r="AM75" s="193">
        <v>230241273.37910599</v>
      </c>
      <c r="AN75" s="193">
        <v>240141648.13440749</v>
      </c>
      <c r="AO75" s="193"/>
      <c r="AP75" s="193"/>
      <c r="AQ75" s="193"/>
      <c r="AR75" s="193"/>
      <c r="AS75" s="219"/>
      <c r="AT75" s="219"/>
      <c r="AU75" s="220"/>
      <c r="AV75" s="220"/>
    </row>
    <row r="76" spans="1:48" s="218" customFormat="1" x14ac:dyDescent="0.2">
      <c r="A76" s="194" t="s">
        <v>234</v>
      </c>
      <c r="B76" s="188">
        <v>0</v>
      </c>
      <c r="C76" s="188">
        <v>0</v>
      </c>
      <c r="D76" s="188">
        <v>50244775.385084741</v>
      </c>
      <c r="E76" s="188">
        <v>95935297.223728836</v>
      </c>
      <c r="F76" s="188">
        <v>95935297.223728836</v>
      </c>
      <c r="G76" s="188">
        <v>95935297.223728836</v>
      </c>
      <c r="H76" s="188">
        <v>95935297.223728836</v>
      </c>
      <c r="I76" s="188">
        <v>95935297.223728836</v>
      </c>
      <c r="J76" s="188">
        <v>95935297.223728836</v>
      </c>
      <c r="K76" s="188">
        <v>95935297.223728836</v>
      </c>
      <c r="L76" s="188">
        <v>95935297.223728836</v>
      </c>
      <c r="M76" s="188">
        <v>95935297.223728836</v>
      </c>
      <c r="N76" s="188">
        <v>95935297.223728836</v>
      </c>
      <c r="O76" s="188">
        <v>95935297.223728836</v>
      </c>
      <c r="P76" s="188">
        <v>95935297.223728836</v>
      </c>
      <c r="Q76" s="188">
        <v>95935297.223728836</v>
      </c>
      <c r="R76" s="188">
        <v>95935297.223728836</v>
      </c>
      <c r="S76" s="188">
        <v>95935297.223728836</v>
      </c>
      <c r="T76" s="188">
        <v>95935297.223728836</v>
      </c>
      <c r="U76" s="188">
        <v>95935297.223728836</v>
      </c>
      <c r="V76" s="188">
        <v>95935297.223728836</v>
      </c>
      <c r="W76" s="188">
        <v>95935297.223728836</v>
      </c>
      <c r="X76" s="188">
        <v>95935297.223728836</v>
      </c>
      <c r="Y76" s="188">
        <v>95935297.223728836</v>
      </c>
      <c r="Z76" s="188">
        <v>95935297.223728836</v>
      </c>
      <c r="AA76" s="188">
        <v>95935297.223728836</v>
      </c>
      <c r="AB76" s="188">
        <v>95935297.223728836</v>
      </c>
      <c r="AC76" s="188">
        <v>45690521.838644087</v>
      </c>
      <c r="AD76" s="188">
        <v>0</v>
      </c>
      <c r="AE76" s="188">
        <v>0</v>
      </c>
      <c r="AF76" s="188">
        <v>0</v>
      </c>
      <c r="AG76" s="188">
        <v>0</v>
      </c>
      <c r="AH76" s="188">
        <v>0</v>
      </c>
      <c r="AI76" s="188">
        <v>0</v>
      </c>
      <c r="AJ76" s="188">
        <v>0</v>
      </c>
      <c r="AK76" s="188">
        <v>0</v>
      </c>
      <c r="AL76" s="188">
        <v>0</v>
      </c>
      <c r="AM76" s="188">
        <v>0</v>
      </c>
      <c r="AN76" s="188">
        <v>0</v>
      </c>
      <c r="AO76" s="188"/>
      <c r="AP76" s="188"/>
      <c r="AQ76" s="188"/>
      <c r="AR76" s="188"/>
      <c r="AS76" s="219"/>
      <c r="AT76" s="219"/>
      <c r="AU76" s="220"/>
      <c r="AV76" s="220"/>
    </row>
    <row r="77" spans="1:48" s="218" customFormat="1" x14ac:dyDescent="0.2">
      <c r="A77" s="194" t="s">
        <v>233</v>
      </c>
      <c r="B77" s="188">
        <v>0</v>
      </c>
      <c r="C77" s="188">
        <v>0</v>
      </c>
      <c r="D77" s="188">
        <v>0</v>
      </c>
      <c r="E77" s="188">
        <v>0</v>
      </c>
      <c r="F77" s="188">
        <v>0</v>
      </c>
      <c r="G77" s="188">
        <v>0</v>
      </c>
      <c r="H77" s="188">
        <v>0</v>
      </c>
      <c r="I77" s="188">
        <v>0</v>
      </c>
      <c r="J77" s="188">
        <v>0</v>
      </c>
      <c r="K77" s="188">
        <v>0</v>
      </c>
      <c r="L77" s="188">
        <v>0</v>
      </c>
      <c r="M77" s="188">
        <v>0</v>
      </c>
      <c r="N77" s="188">
        <v>0</v>
      </c>
      <c r="O77" s="188">
        <v>0</v>
      </c>
      <c r="P77" s="188">
        <v>0</v>
      </c>
      <c r="Q77" s="188">
        <v>0</v>
      </c>
      <c r="R77" s="188">
        <v>0</v>
      </c>
      <c r="S77" s="188">
        <v>0</v>
      </c>
      <c r="T77" s="188">
        <v>0</v>
      </c>
      <c r="U77" s="188">
        <v>0</v>
      </c>
      <c r="V77" s="188">
        <v>0</v>
      </c>
      <c r="W77" s="188">
        <v>0</v>
      </c>
      <c r="X77" s="188">
        <v>0</v>
      </c>
      <c r="Y77" s="188">
        <v>0</v>
      </c>
      <c r="Z77" s="188">
        <v>0</v>
      </c>
      <c r="AA77" s="188">
        <v>0</v>
      </c>
      <c r="AB77" s="188">
        <v>0</v>
      </c>
      <c r="AC77" s="188">
        <v>0</v>
      </c>
      <c r="AD77" s="188">
        <v>0</v>
      </c>
      <c r="AE77" s="188">
        <v>0</v>
      </c>
      <c r="AF77" s="188">
        <v>0</v>
      </c>
      <c r="AG77" s="188">
        <v>0</v>
      </c>
      <c r="AH77" s="188">
        <v>0</v>
      </c>
      <c r="AI77" s="188">
        <v>0</v>
      </c>
      <c r="AJ77" s="188">
        <v>0</v>
      </c>
      <c r="AK77" s="188">
        <v>0</v>
      </c>
      <c r="AL77" s="188">
        <v>0</v>
      </c>
      <c r="AM77" s="188">
        <v>0</v>
      </c>
      <c r="AN77" s="188">
        <v>0</v>
      </c>
      <c r="AO77" s="188"/>
      <c r="AP77" s="188"/>
      <c r="AQ77" s="188"/>
      <c r="AR77" s="188"/>
      <c r="AS77" s="219"/>
      <c r="AT77" s="219"/>
      <c r="AU77" s="220"/>
      <c r="AV77" s="220"/>
    </row>
    <row r="78" spans="1:48" s="218" customFormat="1" x14ac:dyDescent="0.2">
      <c r="A78" s="194" t="s">
        <v>232</v>
      </c>
      <c r="B78" s="188">
        <v>0</v>
      </c>
      <c r="C78" s="188">
        <v>0</v>
      </c>
      <c r="D78" s="188">
        <v>0</v>
      </c>
      <c r="E78" s="188">
        <v>0</v>
      </c>
      <c r="F78" s="188">
        <v>0</v>
      </c>
      <c r="G78" s="188">
        <v>0</v>
      </c>
      <c r="H78" s="188">
        <v>0</v>
      </c>
      <c r="I78" s="188">
        <v>0</v>
      </c>
      <c r="J78" s="188">
        <v>0</v>
      </c>
      <c r="K78" s="188">
        <v>0</v>
      </c>
      <c r="L78" s="188">
        <v>0</v>
      </c>
      <c r="M78" s="188">
        <v>0</v>
      </c>
      <c r="N78" s="188">
        <v>0</v>
      </c>
      <c r="O78" s="188">
        <v>0</v>
      </c>
      <c r="P78" s="188">
        <v>0</v>
      </c>
      <c r="Q78" s="188">
        <v>0</v>
      </c>
      <c r="R78" s="188">
        <v>0</v>
      </c>
      <c r="S78" s="188">
        <v>-652270.75070173747</v>
      </c>
      <c r="T78" s="188">
        <v>-1505361.9491059841</v>
      </c>
      <c r="U78" s="188">
        <v>-2395136.0690416065</v>
      </c>
      <c r="V78" s="188">
        <v>-3323170.4761344586</v>
      </c>
      <c r="W78" s="188">
        <v>-4291110.362732308</v>
      </c>
      <c r="X78" s="188">
        <v>-5300671.6644538641</v>
      </c>
      <c r="Y78" s="188">
        <v>-6353644.1021494418</v>
      </c>
      <c r="Z78" s="188">
        <v>-7451894.3546659425</v>
      </c>
      <c r="AA78" s="188">
        <v>-8597369.3680406474</v>
      </c>
      <c r="AB78" s="188">
        <v>-9792099.8069904596</v>
      </c>
      <c r="AC78" s="188">
        <v>-21087158.731832057</v>
      </c>
      <c r="AD78" s="188">
        <v>-31524949.412841991</v>
      </c>
      <c r="AE78" s="188">
        <v>-32880522.237594187</v>
      </c>
      <c r="AF78" s="188">
        <v>-34294384.693810761</v>
      </c>
      <c r="AG78" s="188">
        <v>-35769043.235644609</v>
      </c>
      <c r="AH78" s="188">
        <v>-37307112.094777316</v>
      </c>
      <c r="AI78" s="188">
        <v>-38911317.914852738</v>
      </c>
      <c r="AJ78" s="188">
        <v>-40584504.585191429</v>
      </c>
      <c r="AK78" s="188">
        <v>-42329638.282354653</v>
      </c>
      <c r="AL78" s="188">
        <v>-44149812.728495896</v>
      </c>
      <c r="AM78" s="188">
        <v>-46048254.675821185</v>
      </c>
      <c r="AN78" s="188">
        <v>-48028329.62688148</v>
      </c>
      <c r="AO78" s="188"/>
      <c r="AP78" s="188"/>
      <c r="AQ78" s="188"/>
      <c r="AR78" s="188"/>
      <c r="AS78" s="219"/>
      <c r="AT78" s="219"/>
      <c r="AU78" s="220"/>
      <c r="AV78" s="220"/>
    </row>
    <row r="79" spans="1:48" s="218" customFormat="1" x14ac:dyDescent="0.2">
      <c r="A79" s="194" t="s">
        <v>231</v>
      </c>
      <c r="B79" s="221">
        <v>-64021546.372942366</v>
      </c>
      <c r="C79" s="188">
        <v>-249011480.79642197</v>
      </c>
      <c r="D79" s="188">
        <v>-118675810.33741522</v>
      </c>
      <c r="E79" s="188">
        <v>4637216.7466118336</v>
      </c>
      <c r="F79" s="188">
        <v>7541998.9896345139</v>
      </c>
      <c r="G79" s="188">
        <v>10773524.756810963</v>
      </c>
      <c r="H79" s="188">
        <v>11236786.321353912</v>
      </c>
      <c r="I79" s="188">
        <v>11719968.133172095</v>
      </c>
      <c r="J79" s="188">
        <v>12223926.762898505</v>
      </c>
      <c r="K79" s="188">
        <v>12749555.613703072</v>
      </c>
      <c r="L79" s="188">
        <v>13297786.505092382</v>
      </c>
      <c r="M79" s="188">
        <v>13869591.32481128</v>
      </c>
      <c r="N79" s="188">
        <v>14465983.751778245</v>
      </c>
      <c r="O79" s="188">
        <v>15088021.053104699</v>
      </c>
      <c r="P79" s="188">
        <v>15736805.95838815</v>
      </c>
      <c r="Q79" s="188">
        <v>16413488.614598811</v>
      </c>
      <c r="R79" s="188">
        <v>17119268.625026703</v>
      </c>
      <c r="S79" s="188">
        <v>17855397.175902724</v>
      </c>
      <c r="T79" s="188">
        <v>18623179.254466623</v>
      </c>
      <c r="U79" s="188">
        <v>19423975.962408602</v>
      </c>
      <c r="V79" s="188">
        <v>20259206.928792238</v>
      </c>
      <c r="W79" s="188">
        <v>21130352.826730251</v>
      </c>
      <c r="X79" s="188">
        <v>22038957.998279631</v>
      </c>
      <c r="Y79" s="188">
        <v>22986633.192205742</v>
      </c>
      <c r="Z79" s="188">
        <v>23975058.419470519</v>
      </c>
      <c r="AA79" s="188">
        <v>25005985.931507789</v>
      </c>
      <c r="AB79" s="188">
        <v>26081243.326562636</v>
      </c>
      <c r="AC79" s="188">
        <v>27202736.789604831</v>
      </c>
      <c r="AD79" s="188">
        <v>10252186.543862801</v>
      </c>
      <c r="AE79" s="188">
        <v>0</v>
      </c>
      <c r="AF79" s="188">
        <v>0</v>
      </c>
      <c r="AG79" s="188">
        <v>0</v>
      </c>
      <c r="AH79" s="188">
        <v>0</v>
      </c>
      <c r="AI79" s="188">
        <v>0</v>
      </c>
      <c r="AJ79" s="188">
        <v>0</v>
      </c>
      <c r="AK79" s="188">
        <v>0</v>
      </c>
      <c r="AL79" s="188">
        <v>0</v>
      </c>
      <c r="AM79" s="188">
        <v>0</v>
      </c>
      <c r="AN79" s="188">
        <v>0</v>
      </c>
      <c r="AO79" s="188"/>
      <c r="AP79" s="188"/>
      <c r="AQ79" s="188"/>
      <c r="AR79" s="188"/>
      <c r="AS79" s="219"/>
      <c r="AT79" s="219"/>
      <c r="AU79" s="220"/>
      <c r="AV79" s="220"/>
    </row>
    <row r="80" spans="1:48" s="218" customFormat="1" x14ac:dyDescent="0.2">
      <c r="A80" s="194" t="s">
        <v>230</v>
      </c>
      <c r="B80" s="188">
        <v>0</v>
      </c>
      <c r="C80" s="188">
        <v>0</v>
      </c>
      <c r="D80" s="188">
        <v>0</v>
      </c>
      <c r="E80" s="188">
        <v>-3526584.7555651483</v>
      </c>
      <c r="F80" s="188">
        <v>-1504334.105948502</v>
      </c>
      <c r="G80" s="188">
        <v>-1669939.4163561838</v>
      </c>
      <c r="H80" s="188">
        <v>-288136.90594840271</v>
      </c>
      <c r="I80" s="188">
        <v>-300526.79290418432</v>
      </c>
      <c r="J80" s="188">
        <v>-313449.44499906333</v>
      </c>
      <c r="K80" s="188">
        <v>-326927.77113402303</v>
      </c>
      <c r="L80" s="188">
        <v>-340985.66529278667</v>
      </c>
      <c r="M80" s="188">
        <v>-355648.04890037474</v>
      </c>
      <c r="N80" s="188">
        <v>-370940.91500309273</v>
      </c>
      <c r="O80" s="188">
        <v>-386891.3743482256</v>
      </c>
      <c r="P80" s="188">
        <v>-403527.70344519895</v>
      </c>
      <c r="Q80" s="188">
        <v>-420879.39469334186</v>
      </c>
      <c r="R80" s="188">
        <v>-438977.20866515546</v>
      </c>
      <c r="S80" s="188">
        <v>-457853.22863775637</v>
      </c>
      <c r="T80" s="188">
        <v>-477540.91746918438</v>
      </c>
      <c r="U80" s="188">
        <v>-498075.17692035506</v>
      </c>
      <c r="V80" s="188">
        <v>-519492.40952792909</v>
      </c>
      <c r="W80" s="188">
        <v>-541830.58313763316</v>
      </c>
      <c r="X80" s="188">
        <v>-565129.29821254942</v>
      </c>
      <c r="Y80" s="188">
        <v>-589429.85803568864</v>
      </c>
      <c r="Z80" s="188">
        <v>-614775.34193122748</v>
      </c>
      <c r="AA80" s="188">
        <v>-641210.68163426931</v>
      </c>
      <c r="AB80" s="188">
        <v>-668782.74094453815</v>
      </c>
      <c r="AC80" s="188">
        <v>-697540.39880515425</v>
      </c>
      <c r="AD80" s="188">
        <v>-727534.63595377922</v>
      </c>
      <c r="AE80" s="188">
        <v>-758818.62529979018</v>
      </c>
      <c r="AF80" s="188">
        <v>-791447.82618768094</v>
      </c>
      <c r="AG80" s="188">
        <v>-825480.0827137524</v>
      </c>
      <c r="AH80" s="188">
        <v>-860975.72627043666</v>
      </c>
      <c r="AI80" s="188">
        <v>-897997.68250007357</v>
      </c>
      <c r="AJ80" s="188">
        <v>-936611.58284757612</v>
      </c>
      <c r="AK80" s="188">
        <v>-976885.88091001951</v>
      </c>
      <c r="AL80" s="188">
        <v>-1018891.9737891519</v>
      </c>
      <c r="AM80" s="188">
        <v>-1062704.3286620826</v>
      </c>
      <c r="AN80" s="188">
        <v>-1108400.6147945486</v>
      </c>
      <c r="AO80" s="188"/>
      <c r="AP80" s="188"/>
      <c r="AQ80" s="188"/>
      <c r="AR80" s="188"/>
      <c r="AS80" s="219"/>
      <c r="AT80" s="219"/>
      <c r="AU80" s="220"/>
      <c r="AV80" s="220"/>
    </row>
    <row r="81" spans="1:48" s="218" customFormat="1" x14ac:dyDescent="0.2">
      <c r="A81" s="194" t="s">
        <v>422</v>
      </c>
      <c r="B81" s="221">
        <v>-355675257.62745762</v>
      </c>
      <c r="C81" s="221">
        <v>-1383397115.5356777</v>
      </c>
      <c r="D81" s="221">
        <v>-659310057.43008459</v>
      </c>
      <c r="E81" s="188">
        <v>0</v>
      </c>
      <c r="F81" s="188">
        <v>0</v>
      </c>
      <c r="G81" s="188">
        <v>0</v>
      </c>
      <c r="H81" s="188">
        <v>0</v>
      </c>
      <c r="I81" s="188">
        <v>0</v>
      </c>
      <c r="J81" s="188">
        <v>0</v>
      </c>
      <c r="K81" s="188">
        <v>0</v>
      </c>
      <c r="L81" s="188">
        <v>0</v>
      </c>
      <c r="M81" s="188">
        <v>0</v>
      </c>
      <c r="N81" s="188">
        <v>0</v>
      </c>
      <c r="O81" s="188">
        <v>0</v>
      </c>
      <c r="P81" s="188">
        <v>0</v>
      </c>
      <c r="Q81" s="188">
        <v>0</v>
      </c>
      <c r="R81" s="188">
        <v>0</v>
      </c>
      <c r="S81" s="188">
        <v>0</v>
      </c>
      <c r="T81" s="188">
        <v>0</v>
      </c>
      <c r="U81" s="188">
        <v>0</v>
      </c>
      <c r="V81" s="188">
        <v>0</v>
      </c>
      <c r="W81" s="188">
        <v>0</v>
      </c>
      <c r="X81" s="188">
        <v>0</v>
      </c>
      <c r="Y81" s="188">
        <v>0</v>
      </c>
      <c r="Z81" s="188">
        <v>0</v>
      </c>
      <c r="AA81" s="188">
        <v>0</v>
      </c>
      <c r="AB81" s="188">
        <v>0</v>
      </c>
      <c r="AC81" s="188">
        <v>0</v>
      </c>
      <c r="AD81" s="188">
        <v>0</v>
      </c>
      <c r="AE81" s="188">
        <v>0</v>
      </c>
      <c r="AF81" s="188">
        <v>0</v>
      </c>
      <c r="AG81" s="188">
        <v>0</v>
      </c>
      <c r="AH81" s="188">
        <v>0</v>
      </c>
      <c r="AI81" s="188">
        <v>0</v>
      </c>
      <c r="AJ81" s="188">
        <v>0</v>
      </c>
      <c r="AK81" s="188">
        <v>0</v>
      </c>
      <c r="AL81" s="188">
        <v>0</v>
      </c>
      <c r="AM81" s="188">
        <v>0</v>
      </c>
      <c r="AN81" s="188">
        <v>0</v>
      </c>
      <c r="AO81" s="188"/>
      <c r="AP81" s="188"/>
      <c r="AQ81" s="188"/>
      <c r="AR81" s="188"/>
      <c r="AS81" s="196"/>
      <c r="AT81" s="197"/>
      <c r="AU81" s="220"/>
      <c r="AV81" s="220"/>
    </row>
    <row r="82" spans="1:48" s="218" customFormat="1" x14ac:dyDescent="0.2">
      <c r="A82" s="194" t="s">
        <v>229</v>
      </c>
      <c r="B82" s="188">
        <v>0</v>
      </c>
      <c r="C82" s="188">
        <v>0</v>
      </c>
      <c r="D82" s="188">
        <v>0</v>
      </c>
      <c r="E82" s="188">
        <v>0</v>
      </c>
      <c r="F82" s="188">
        <v>0</v>
      </c>
      <c r="G82" s="188">
        <v>0</v>
      </c>
      <c r="H82" s="188">
        <v>0</v>
      </c>
      <c r="I82" s="188">
        <v>0</v>
      </c>
      <c r="J82" s="188">
        <v>0</v>
      </c>
      <c r="K82" s="188">
        <v>0</v>
      </c>
      <c r="L82" s="188">
        <v>0</v>
      </c>
      <c r="M82" s="188">
        <v>0</v>
      </c>
      <c r="N82" s="188">
        <v>0</v>
      </c>
      <c r="O82" s="188">
        <v>0</v>
      </c>
      <c r="P82" s="188">
        <v>0</v>
      </c>
      <c r="Q82" s="188">
        <v>0</v>
      </c>
      <c r="R82" s="188">
        <v>0</v>
      </c>
      <c r="S82" s="188">
        <v>0</v>
      </c>
      <c r="T82" s="188">
        <v>0</v>
      </c>
      <c r="U82" s="188">
        <v>0</v>
      </c>
      <c r="V82" s="188">
        <v>0</v>
      </c>
      <c r="W82" s="188">
        <v>0</v>
      </c>
      <c r="X82" s="188">
        <v>0</v>
      </c>
      <c r="Y82" s="188">
        <v>0</v>
      </c>
      <c r="Z82" s="188">
        <v>0</v>
      </c>
      <c r="AA82" s="188">
        <v>0</v>
      </c>
      <c r="AB82" s="188">
        <v>0</v>
      </c>
      <c r="AC82" s="188">
        <v>0</v>
      </c>
      <c r="AD82" s="188">
        <v>0</v>
      </c>
      <c r="AE82" s="188">
        <v>0</v>
      </c>
      <c r="AF82" s="188">
        <v>0</v>
      </c>
      <c r="AG82" s="188">
        <v>0</v>
      </c>
      <c r="AH82" s="188">
        <v>0</v>
      </c>
      <c r="AI82" s="188">
        <v>0</v>
      </c>
      <c r="AJ82" s="188">
        <v>0</v>
      </c>
      <c r="AK82" s="188">
        <v>0</v>
      </c>
      <c r="AL82" s="188">
        <v>0</v>
      </c>
      <c r="AM82" s="188">
        <v>0</v>
      </c>
      <c r="AN82" s="188">
        <v>0</v>
      </c>
      <c r="AO82" s="188"/>
      <c r="AP82" s="188"/>
      <c r="AQ82" s="188"/>
      <c r="AR82" s="188"/>
      <c r="AS82" s="219"/>
      <c r="AT82" s="219"/>
      <c r="AU82" s="220"/>
      <c r="AV82" s="220"/>
    </row>
    <row r="83" spans="1:48" s="218" customFormat="1" ht="14.25" x14ac:dyDescent="0.2">
      <c r="A83" s="195" t="s">
        <v>228</v>
      </c>
      <c r="B83" s="193">
        <v>-419696804.00040001</v>
      </c>
      <c r="C83" s="193">
        <v>-1632408596.3320997</v>
      </c>
      <c r="D83" s="193">
        <v>-777985867.7674998</v>
      </c>
      <c r="E83" s="193">
        <v>26872947.250001211</v>
      </c>
      <c r="F83" s="193">
        <v>47937659.270544469</v>
      </c>
      <c r="G83" s="193">
        <v>68956500.656071439</v>
      </c>
      <c r="H83" s="193">
        <v>73375240.089593694</v>
      </c>
      <c r="I83" s="193">
        <v>76530375.413446188</v>
      </c>
      <c r="J83" s="193">
        <v>79821181.556224376</v>
      </c>
      <c r="K83" s="193">
        <v>83253492.363141954</v>
      </c>
      <c r="L83" s="193">
        <v>86833392.534757137</v>
      </c>
      <c r="M83" s="193">
        <v>90567228.413751587</v>
      </c>
      <c r="N83" s="193">
        <v>94461619.235542998</v>
      </c>
      <c r="O83" s="193">
        <v>98523468.862671331</v>
      </c>
      <c r="P83" s="193">
        <v>102759978.02376615</v>
      </c>
      <c r="Q83" s="193">
        <v>107178657.07878804</v>
      </c>
      <c r="R83" s="193">
        <v>111787339.33317606</v>
      </c>
      <c r="S83" s="193">
        <v>115941924.17380075</v>
      </c>
      <c r="T83" s="193">
        <v>120102383.35715021</v>
      </c>
      <c r="U83" s="193">
        <v>124441742.28538351</v>
      </c>
      <c r="V83" s="193">
        <v>128967693.64753097</v>
      </c>
      <c r="W83" s="193">
        <v>133688260.91825068</v>
      </c>
      <c r="X83" s="193">
        <v>138611812.58161137</v>
      </c>
      <c r="Y83" s="193">
        <v>143747076.96649665</v>
      </c>
      <c r="Z83" s="193">
        <v>149103157.7199319</v>
      </c>
      <c r="AA83" s="193">
        <v>154689549.94576493</v>
      </c>
      <c r="AB83" s="193">
        <v>160516157.03730878</v>
      </c>
      <c r="AC83" s="193">
        <v>156544353.15677202</v>
      </c>
      <c r="AD83" s="193">
        <v>135624449.559277</v>
      </c>
      <c r="AE83" s="193">
        <v>130763270.32507701</v>
      </c>
      <c r="AF83" s="193">
        <v>136386090.94905531</v>
      </c>
      <c r="AG83" s="193">
        <v>142250692.85986468</v>
      </c>
      <c r="AH83" s="193">
        <v>148367472.6528388</v>
      </c>
      <c r="AI83" s="193">
        <v>154747273.97691089</v>
      </c>
      <c r="AJ83" s="193">
        <v>161401406.75791803</v>
      </c>
      <c r="AK83" s="193">
        <v>168341667.24850851</v>
      </c>
      <c r="AL83" s="193">
        <v>175580358.94019437</v>
      </c>
      <c r="AM83" s="193">
        <v>183130314.3746227</v>
      </c>
      <c r="AN83" s="193">
        <v>191004917.89273146</v>
      </c>
      <c r="AO83" s="193"/>
      <c r="AP83" s="193"/>
      <c r="AQ83" s="193"/>
      <c r="AR83" s="193"/>
      <c r="AS83" s="219"/>
      <c r="AT83" s="219"/>
      <c r="AU83" s="220"/>
      <c r="AV83" s="220"/>
    </row>
    <row r="84" spans="1:48" s="218" customFormat="1" ht="14.25" x14ac:dyDescent="0.2">
      <c r="A84" s="195" t="s">
        <v>423</v>
      </c>
      <c r="B84" s="193">
        <v>-419696804.00040001</v>
      </c>
      <c r="C84" s="193">
        <v>-2052105400.3324997</v>
      </c>
      <c r="D84" s="193">
        <v>-2830091268.0999994</v>
      </c>
      <c r="E84" s="193">
        <v>-2803218320.849998</v>
      </c>
      <c r="F84" s="193">
        <v>-2755280661.5794535</v>
      </c>
      <c r="G84" s="193">
        <v>-2686324160.9233818</v>
      </c>
      <c r="H84" s="193">
        <v>-2612948920.8337879</v>
      </c>
      <c r="I84" s="193">
        <v>-2536418545.4203415</v>
      </c>
      <c r="J84" s="193">
        <v>-2456597363.8641171</v>
      </c>
      <c r="K84" s="193">
        <v>-2373343871.5009751</v>
      </c>
      <c r="L84" s="193">
        <v>-2286510478.966218</v>
      </c>
      <c r="M84" s="193">
        <v>-2195943250.5524664</v>
      </c>
      <c r="N84" s="193">
        <v>-2101481631.3169234</v>
      </c>
      <c r="O84" s="193">
        <v>-2002958162.454252</v>
      </c>
      <c r="P84" s="193">
        <v>-1900198184.430486</v>
      </c>
      <c r="Q84" s="193">
        <v>-1793019527.3516979</v>
      </c>
      <c r="R84" s="193">
        <v>-1681232188.0185218</v>
      </c>
      <c r="S84" s="193">
        <v>-1565290263.8447211</v>
      </c>
      <c r="T84" s="193">
        <v>-1445187880.4875708</v>
      </c>
      <c r="U84" s="193">
        <v>-1320746138.2021873</v>
      </c>
      <c r="V84" s="193">
        <v>-1191778444.5546563</v>
      </c>
      <c r="W84" s="193">
        <v>-1058090183.6364056</v>
      </c>
      <c r="X84" s="193">
        <v>-919478371.05479419</v>
      </c>
      <c r="Y84" s="193">
        <v>-775731294.08829761</v>
      </c>
      <c r="Z84" s="193">
        <v>-626628136.36836576</v>
      </c>
      <c r="AA84" s="193">
        <v>-471938586.42260087</v>
      </c>
      <c r="AB84" s="193">
        <v>-311422429.38529205</v>
      </c>
      <c r="AC84" s="193">
        <v>-154878076.22852004</v>
      </c>
      <c r="AD84" s="193">
        <v>-19253626.669243038</v>
      </c>
      <c r="AE84" s="193">
        <v>111509643.65583397</v>
      </c>
      <c r="AF84" s="193">
        <v>247895734.60488927</v>
      </c>
      <c r="AG84" s="193">
        <v>390146427.46475399</v>
      </c>
      <c r="AH84" s="193">
        <v>538513900.11759281</v>
      </c>
      <c r="AI84" s="193">
        <v>693261174.09450364</v>
      </c>
      <c r="AJ84" s="193">
        <v>854662580.85242164</v>
      </c>
      <c r="AK84" s="193">
        <v>1023004248.1009302</v>
      </c>
      <c r="AL84" s="193">
        <v>1198584607.0411246</v>
      </c>
      <c r="AM84" s="193">
        <v>1381714921.4157472</v>
      </c>
      <c r="AN84" s="193">
        <v>1572719839.3084786</v>
      </c>
      <c r="AO84" s="193"/>
      <c r="AP84" s="193"/>
      <c r="AQ84" s="193"/>
      <c r="AR84" s="193"/>
      <c r="AS84" s="219"/>
      <c r="AT84" s="219"/>
      <c r="AU84" s="220"/>
      <c r="AV84" s="220"/>
    </row>
    <row r="85" spans="1:48" s="218" customFormat="1" x14ac:dyDescent="0.2">
      <c r="A85" s="200" t="s">
        <v>424</v>
      </c>
      <c r="B85" s="201">
        <v>0.9109750373485539</v>
      </c>
      <c r="C85" s="201">
        <v>0.75599588161705711</v>
      </c>
      <c r="D85" s="201">
        <v>0.6273824743710017</v>
      </c>
      <c r="E85" s="201">
        <v>0.52064935632448273</v>
      </c>
      <c r="F85" s="201">
        <v>0.43207415462612664</v>
      </c>
      <c r="G85" s="201">
        <v>0.35856776317520883</v>
      </c>
      <c r="H85" s="201">
        <v>0.29756660844415667</v>
      </c>
      <c r="I85" s="201">
        <v>0.24694324352212174</v>
      </c>
      <c r="J85" s="201">
        <v>0.20493215230051592</v>
      </c>
      <c r="K85" s="201">
        <v>0.1700681761830008</v>
      </c>
      <c r="L85" s="201">
        <v>0.14113541591950271</v>
      </c>
      <c r="M85" s="201">
        <v>0.11712482648921385</v>
      </c>
      <c r="N85" s="201">
        <v>9.719902613212765E-2</v>
      </c>
      <c r="O85" s="201">
        <v>8.0663092225832109E-2</v>
      </c>
      <c r="P85" s="201">
        <v>6.6940325498615838E-2</v>
      </c>
      <c r="Q85" s="201">
        <v>5.5552137343249659E-2</v>
      </c>
      <c r="R85" s="201">
        <v>4.6101358791078552E-2</v>
      </c>
      <c r="S85" s="201">
        <v>3.825838903823945E-2</v>
      </c>
      <c r="T85" s="201">
        <v>3.174970044667174E-2</v>
      </c>
      <c r="U85" s="201">
        <v>2.6348299125868668E-2</v>
      </c>
      <c r="V85" s="201">
        <v>2.1865808403210511E-2</v>
      </c>
      <c r="W85" s="201">
        <v>1.814589908980126E-2</v>
      </c>
      <c r="X85" s="201">
        <v>1.5058837418922204E-2</v>
      </c>
      <c r="Y85" s="201">
        <v>1.2496960513628384E-2</v>
      </c>
      <c r="Z85" s="201">
        <v>1.0370921588073345E-2</v>
      </c>
      <c r="AA85" s="201">
        <v>8.6065739320110735E-3</v>
      </c>
      <c r="AB85" s="201">
        <v>7.1423850058183183E-3</v>
      </c>
      <c r="AC85" s="201">
        <v>5.9272904612600145E-3</v>
      </c>
      <c r="AD85" s="201">
        <v>4.9189132458589318E-3</v>
      </c>
      <c r="AE85" s="201">
        <v>4.082085681210732E-3</v>
      </c>
      <c r="AF85" s="201">
        <v>3.3876229719591129E-3</v>
      </c>
      <c r="AG85" s="201">
        <v>2.8113053709204251E-3</v>
      </c>
      <c r="AH85" s="201">
        <v>2.3330335028385286E-3</v>
      </c>
      <c r="AI85" s="201">
        <v>1.9361273882477412E-3</v>
      </c>
      <c r="AJ85" s="201">
        <v>1.6067447205375444E-3</v>
      </c>
      <c r="AK85" s="201">
        <v>1.3333981083299121E-3</v>
      </c>
      <c r="AL85" s="201">
        <v>1.1065544467468149E-3</v>
      </c>
      <c r="AM85" s="201">
        <v>9.1830244543304122E-4</v>
      </c>
      <c r="AN85" s="201">
        <v>7.6207671820169396E-4</v>
      </c>
      <c r="AO85" s="201"/>
      <c r="AP85" s="201"/>
      <c r="AQ85" s="201"/>
      <c r="AR85" s="201"/>
      <c r="AS85" s="219"/>
      <c r="AT85" s="219"/>
      <c r="AU85" s="220"/>
      <c r="AV85" s="220"/>
    </row>
    <row r="86" spans="1:48" s="218" customFormat="1" ht="14.25" x14ac:dyDescent="0.2">
      <c r="A86" s="192" t="s">
        <v>425</v>
      </c>
      <c r="B86" s="193">
        <v>-382333311.69933307</v>
      </c>
      <c r="C86" s="193">
        <v>-1234094175.9433484</v>
      </c>
      <c r="D86" s="193">
        <v>-488094698.74564499</v>
      </c>
      <c r="E86" s="193">
        <v>13991382.688254908</v>
      </c>
      <c r="F86" s="193">
        <v>20712623.604075804</v>
      </c>
      <c r="G86" s="193">
        <v>24725578.196637355</v>
      </c>
      <c r="H86" s="193">
        <v>21834021.337236114</v>
      </c>
      <c r="I86" s="193">
        <v>18898659.132562041</v>
      </c>
      <c r="J86" s="193">
        <v>16357926.535487307</v>
      </c>
      <c r="K86" s="193">
        <v>14158769.607064936</v>
      </c>
      <c r="L86" s="193">
        <v>12255266.97109439</v>
      </c>
      <c r="M86" s="193">
        <v>10607670.913569653</v>
      </c>
      <c r="N86" s="193">
        <v>9181577.3965586349</v>
      </c>
      <c r="O86" s="193">
        <v>7947207.655278556</v>
      </c>
      <c r="P86" s="193">
        <v>6878786.3771415157</v>
      </c>
      <c r="Q86" s="193">
        <v>5954003.4783058902</v>
      </c>
      <c r="R86" s="193">
        <v>5153548.238898797</v>
      </c>
      <c r="S86" s="193">
        <v>4435751.240883328</v>
      </c>
      <c r="T86" s="193">
        <v>3813214.6945208525</v>
      </c>
      <c r="U86" s="193">
        <v>3278828.2494795443</v>
      </c>
      <c r="V86" s="193">
        <v>2819982.8795008617</v>
      </c>
      <c r="W86" s="193">
        <v>2425893.6921135983</v>
      </c>
      <c r="X86" s="193">
        <v>2087332.7500086008</v>
      </c>
      <c r="Y86" s="193">
        <v>1796401.5447998089</v>
      </c>
      <c r="Z86" s="193">
        <v>1546337.1572475466</v>
      </c>
      <c r="AA86" s="193">
        <v>1331347.0481177454</v>
      </c>
      <c r="AB86" s="193">
        <v>1146468.1932148528</v>
      </c>
      <c r="AC86" s="193">
        <v>927883.85123025381</v>
      </c>
      <c r="AD86" s="193">
        <v>667124.90139945422</v>
      </c>
      <c r="AE86" s="193">
        <v>533786.87342228508</v>
      </c>
      <c r="AF86" s="193">
        <v>462024.65475472464</v>
      </c>
      <c r="AG86" s="193">
        <v>399910.13685408933</v>
      </c>
      <c r="AH86" s="193">
        <v>346146.2844305521</v>
      </c>
      <c r="AI86" s="193">
        <v>299610.43540337414</v>
      </c>
      <c r="AJ86" s="193">
        <v>259330.85819561753</v>
      </c>
      <c r="AK86" s="193">
        <v>224466.46066226476</v>
      </c>
      <c r="AL86" s="193">
        <v>194289.22694667397</v>
      </c>
      <c r="AM86" s="193">
        <v>168169.01552313764</v>
      </c>
      <c r="AN86" s="193">
        <v>145560.40098807681</v>
      </c>
      <c r="AO86" s="193"/>
      <c r="AP86" s="193"/>
      <c r="AQ86" s="193"/>
      <c r="AR86" s="193"/>
      <c r="AS86" s="219"/>
      <c r="AT86" s="219"/>
      <c r="AU86" s="220"/>
      <c r="AV86" s="220"/>
    </row>
    <row r="87" spans="1:48" s="218" customFormat="1" ht="14.25" x14ac:dyDescent="0.2">
      <c r="A87" s="192" t="s">
        <v>426</v>
      </c>
      <c r="B87" s="193">
        <v>-382333311.69933307</v>
      </c>
      <c r="C87" s="193">
        <v>-1616427487.6426816</v>
      </c>
      <c r="D87" s="193">
        <v>-2104522186.3883266</v>
      </c>
      <c r="E87" s="193">
        <v>-2090530803.7000718</v>
      </c>
      <c r="F87" s="193">
        <v>-2069818180.0959959</v>
      </c>
      <c r="G87" s="193">
        <v>-2045092601.8993585</v>
      </c>
      <c r="H87" s="193">
        <v>-2023258580.5621223</v>
      </c>
      <c r="I87" s="193">
        <v>-2004359921.4295602</v>
      </c>
      <c r="J87" s="193">
        <v>-1988001994.8940728</v>
      </c>
      <c r="K87" s="193">
        <v>-1973843225.2870078</v>
      </c>
      <c r="L87" s="193">
        <v>-1961587958.3159134</v>
      </c>
      <c r="M87" s="193">
        <v>-1950980287.4023437</v>
      </c>
      <c r="N87" s="193">
        <v>-1941798710.0057852</v>
      </c>
      <c r="O87" s="193">
        <v>-1933851502.3505068</v>
      </c>
      <c r="P87" s="193">
        <v>-1926972715.9733653</v>
      </c>
      <c r="Q87" s="193">
        <v>-1921018712.4950595</v>
      </c>
      <c r="R87" s="193">
        <v>-1915865164.2561607</v>
      </c>
      <c r="S87" s="193">
        <v>-1911429413.0152774</v>
      </c>
      <c r="T87" s="193">
        <v>-1907616198.3207564</v>
      </c>
      <c r="U87" s="193">
        <v>-1904337370.0712769</v>
      </c>
      <c r="V87" s="193">
        <v>-1901517387.191776</v>
      </c>
      <c r="W87" s="193">
        <v>-1899091493.4996624</v>
      </c>
      <c r="X87" s="193">
        <v>-1897004160.7496538</v>
      </c>
      <c r="Y87" s="193">
        <v>-1895207759.204854</v>
      </c>
      <c r="Z87" s="193">
        <v>-1893661422.0476065</v>
      </c>
      <c r="AA87" s="193">
        <v>-1892330074.9994888</v>
      </c>
      <c r="AB87" s="193">
        <v>-1891183606.8062739</v>
      </c>
      <c r="AC87" s="193">
        <v>-1890255722.9550438</v>
      </c>
      <c r="AD87" s="193">
        <v>-1889588598.0536444</v>
      </c>
      <c r="AE87" s="193">
        <v>-1889054811.180222</v>
      </c>
      <c r="AF87" s="193">
        <v>-1888592786.5254674</v>
      </c>
      <c r="AG87" s="193">
        <v>-1888192876.3886132</v>
      </c>
      <c r="AH87" s="193">
        <v>-1887846730.1041827</v>
      </c>
      <c r="AI87" s="193">
        <v>-1887547119.6687794</v>
      </c>
      <c r="AJ87" s="193">
        <v>-1887287788.8105838</v>
      </c>
      <c r="AK87" s="193">
        <v>-1887063322.3499215</v>
      </c>
      <c r="AL87" s="193">
        <v>-1886869033.1229749</v>
      </c>
      <c r="AM87" s="193">
        <v>-1886700864.1074517</v>
      </c>
      <c r="AN87" s="193">
        <v>-1886555303.7064636</v>
      </c>
      <c r="AO87" s="193"/>
      <c r="AP87" s="193"/>
      <c r="AQ87" s="193"/>
      <c r="AR87" s="193"/>
      <c r="AS87" s="219"/>
      <c r="AT87" s="219"/>
      <c r="AU87" s="220"/>
      <c r="AV87" s="220"/>
    </row>
    <row r="88" spans="1:48" s="218" customFormat="1" ht="14.25" x14ac:dyDescent="0.2">
      <c r="A88" s="192" t="s">
        <v>427</v>
      </c>
      <c r="B88" s="202">
        <v>0</v>
      </c>
      <c r="C88" s="202">
        <v>0</v>
      </c>
      <c r="D88" s="202">
        <v>0</v>
      </c>
      <c r="E88" s="202">
        <v>0</v>
      </c>
      <c r="F88" s="202">
        <v>0</v>
      </c>
      <c r="G88" s="202">
        <v>0</v>
      </c>
      <c r="H88" s="202">
        <v>0</v>
      </c>
      <c r="I88" s="202">
        <v>0</v>
      </c>
      <c r="J88" s="202">
        <v>0</v>
      </c>
      <c r="K88" s="202">
        <v>0</v>
      </c>
      <c r="L88" s="202">
        <v>0</v>
      </c>
      <c r="M88" s="202">
        <v>0</v>
      </c>
      <c r="N88" s="202">
        <v>0</v>
      </c>
      <c r="O88" s="202">
        <v>0</v>
      </c>
      <c r="P88" s="202">
        <v>0</v>
      </c>
      <c r="Q88" s="202">
        <v>0</v>
      </c>
      <c r="R88" s="202">
        <v>0</v>
      </c>
      <c r="S88" s="202">
        <v>0</v>
      </c>
      <c r="T88" s="202">
        <v>0</v>
      </c>
      <c r="U88" s="202">
        <v>0</v>
      </c>
      <c r="V88" s="202">
        <v>0</v>
      </c>
      <c r="W88" s="202">
        <v>0</v>
      </c>
      <c r="X88" s="202">
        <v>0</v>
      </c>
      <c r="Y88" s="202">
        <v>0</v>
      </c>
      <c r="Z88" s="202">
        <v>0</v>
      </c>
      <c r="AA88" s="202">
        <v>0</v>
      </c>
      <c r="AB88" s="202">
        <v>0</v>
      </c>
      <c r="AC88" s="202">
        <v>0</v>
      </c>
      <c r="AD88" s="202">
        <v>0</v>
      </c>
      <c r="AE88" s="202">
        <v>0</v>
      </c>
      <c r="AF88" s="202">
        <v>0</v>
      </c>
      <c r="AG88" s="202">
        <v>0</v>
      </c>
      <c r="AH88" s="202">
        <v>0</v>
      </c>
      <c r="AI88" s="202">
        <v>0</v>
      </c>
      <c r="AJ88" s="202">
        <v>0</v>
      </c>
      <c r="AK88" s="202">
        <v>0</v>
      </c>
      <c r="AL88" s="202">
        <v>0</v>
      </c>
      <c r="AM88" s="202">
        <v>0</v>
      </c>
      <c r="AN88" s="202">
        <v>0</v>
      </c>
      <c r="AO88" s="202"/>
      <c r="AP88" s="202"/>
      <c r="AQ88" s="202"/>
      <c r="AR88" s="202"/>
      <c r="AS88" s="219"/>
      <c r="AT88" s="219"/>
      <c r="AU88" s="220"/>
      <c r="AV88" s="220"/>
    </row>
    <row r="89" spans="1:48" s="218" customFormat="1" ht="14.25" x14ac:dyDescent="0.2">
      <c r="A89" s="192" t="s">
        <v>428</v>
      </c>
      <c r="B89" s="203">
        <v>0</v>
      </c>
      <c r="C89" s="203">
        <v>0</v>
      </c>
      <c r="D89" s="203">
        <v>0</v>
      </c>
      <c r="E89" s="203">
        <v>0</v>
      </c>
      <c r="F89" s="203">
        <v>0</v>
      </c>
      <c r="G89" s="203">
        <v>0</v>
      </c>
      <c r="H89" s="203">
        <v>0</v>
      </c>
      <c r="I89" s="203">
        <v>0</v>
      </c>
      <c r="J89" s="203">
        <v>0</v>
      </c>
      <c r="K89" s="203">
        <v>0</v>
      </c>
      <c r="L89" s="203">
        <v>0</v>
      </c>
      <c r="M89" s="203">
        <v>0</v>
      </c>
      <c r="N89" s="203">
        <v>0</v>
      </c>
      <c r="O89" s="203">
        <v>0</v>
      </c>
      <c r="P89" s="203">
        <v>0</v>
      </c>
      <c r="Q89" s="203">
        <v>0</v>
      </c>
      <c r="R89" s="203">
        <v>0</v>
      </c>
      <c r="S89" s="203">
        <v>0</v>
      </c>
      <c r="T89" s="203">
        <v>0</v>
      </c>
      <c r="U89" s="203">
        <v>0</v>
      </c>
      <c r="V89" s="203">
        <v>0</v>
      </c>
      <c r="W89" s="203">
        <v>0</v>
      </c>
      <c r="X89" s="203">
        <v>0</v>
      </c>
      <c r="Y89" s="203">
        <v>0</v>
      </c>
      <c r="Z89" s="203">
        <v>0</v>
      </c>
      <c r="AA89" s="203">
        <v>0</v>
      </c>
      <c r="AB89" s="203">
        <v>0</v>
      </c>
      <c r="AC89" s="203">
        <v>0</v>
      </c>
      <c r="AD89" s="203">
        <v>0</v>
      </c>
      <c r="AE89" s="203">
        <v>29.147240326900501</v>
      </c>
      <c r="AF89" s="203">
        <v>0</v>
      </c>
      <c r="AG89" s="203">
        <v>0</v>
      </c>
      <c r="AH89" s="203">
        <v>0</v>
      </c>
      <c r="AI89" s="203">
        <v>0</v>
      </c>
      <c r="AJ89" s="203">
        <v>0</v>
      </c>
      <c r="AK89" s="203">
        <v>0</v>
      </c>
      <c r="AL89" s="203">
        <v>0</v>
      </c>
      <c r="AM89" s="203">
        <v>0</v>
      </c>
      <c r="AN89" s="203">
        <v>0</v>
      </c>
      <c r="AO89" s="203"/>
      <c r="AP89" s="203"/>
      <c r="AQ89" s="203"/>
      <c r="AR89" s="203"/>
      <c r="AS89" s="219"/>
      <c r="AT89" s="219"/>
      <c r="AU89" s="220"/>
      <c r="AV89" s="220"/>
    </row>
    <row r="90" spans="1:48" s="218" customFormat="1" ht="15" thickBot="1" x14ac:dyDescent="0.25">
      <c r="A90" s="204" t="s">
        <v>429</v>
      </c>
      <c r="B90" s="205">
        <v>0</v>
      </c>
      <c r="C90" s="205">
        <v>0</v>
      </c>
      <c r="D90" s="205">
        <v>0</v>
      </c>
      <c r="E90" s="205">
        <v>0</v>
      </c>
      <c r="F90" s="205">
        <v>0</v>
      </c>
      <c r="G90" s="205">
        <v>0</v>
      </c>
      <c r="H90" s="205">
        <v>0</v>
      </c>
      <c r="I90" s="205">
        <v>0</v>
      </c>
      <c r="J90" s="205">
        <v>0</v>
      </c>
      <c r="K90" s="205">
        <v>0</v>
      </c>
      <c r="L90" s="205">
        <v>0</v>
      </c>
      <c r="M90" s="205">
        <v>0</v>
      </c>
      <c r="N90" s="205">
        <v>0</v>
      </c>
      <c r="O90" s="205">
        <v>0</v>
      </c>
      <c r="P90" s="205">
        <v>0</v>
      </c>
      <c r="Q90" s="205">
        <v>0</v>
      </c>
      <c r="R90" s="205">
        <v>0</v>
      </c>
      <c r="S90" s="205">
        <v>0</v>
      </c>
      <c r="T90" s="205">
        <v>0</v>
      </c>
      <c r="U90" s="205">
        <v>0</v>
      </c>
      <c r="V90" s="205">
        <v>0</v>
      </c>
      <c r="W90" s="205">
        <v>0</v>
      </c>
      <c r="X90" s="205">
        <v>0</v>
      </c>
      <c r="Y90" s="205">
        <v>0</v>
      </c>
      <c r="Z90" s="205">
        <v>0</v>
      </c>
      <c r="AA90" s="205">
        <v>0</v>
      </c>
      <c r="AB90" s="205">
        <v>0</v>
      </c>
      <c r="AC90" s="205">
        <v>0</v>
      </c>
      <c r="AD90" s="205">
        <v>0</v>
      </c>
      <c r="AE90" s="205">
        <v>0</v>
      </c>
      <c r="AF90" s="205">
        <v>0</v>
      </c>
      <c r="AG90" s="205">
        <v>0</v>
      </c>
      <c r="AH90" s="205">
        <v>0</v>
      </c>
      <c r="AI90" s="205">
        <v>0</v>
      </c>
      <c r="AJ90" s="205">
        <v>0</v>
      </c>
      <c r="AK90" s="205">
        <v>0</v>
      </c>
      <c r="AL90" s="205">
        <v>0</v>
      </c>
      <c r="AM90" s="205">
        <v>0</v>
      </c>
      <c r="AN90" s="205">
        <v>0</v>
      </c>
      <c r="AO90" s="205"/>
      <c r="AP90" s="205"/>
      <c r="AQ90" s="205"/>
      <c r="AR90" s="205"/>
      <c r="AS90" s="219"/>
      <c r="AT90" s="219"/>
      <c r="AU90" s="220"/>
      <c r="AV90" s="220"/>
    </row>
    <row r="91" spans="1:48" s="218" customFormat="1" x14ac:dyDescent="0.2">
      <c r="A91" s="154"/>
      <c r="B91" s="206">
        <v>2016</v>
      </c>
      <c r="C91" s="206">
        <v>2017</v>
      </c>
      <c r="D91" s="154">
        <v>2018</v>
      </c>
      <c r="E91" s="154">
        <v>2019</v>
      </c>
      <c r="F91" s="154">
        <v>2020</v>
      </c>
      <c r="G91" s="154">
        <v>2021</v>
      </c>
      <c r="H91" s="154">
        <v>2022</v>
      </c>
      <c r="I91" s="154">
        <v>2023</v>
      </c>
      <c r="J91" s="154">
        <v>2024</v>
      </c>
      <c r="K91" s="154">
        <v>2025</v>
      </c>
      <c r="L91" s="154">
        <v>2026</v>
      </c>
      <c r="M91" s="154">
        <v>2027</v>
      </c>
      <c r="N91" s="154">
        <v>2028</v>
      </c>
      <c r="O91" s="154">
        <v>2029</v>
      </c>
      <c r="P91" s="154">
        <v>2030</v>
      </c>
      <c r="Q91" s="154">
        <v>2031</v>
      </c>
      <c r="R91" s="154">
        <v>2032</v>
      </c>
      <c r="S91" s="154">
        <v>2033</v>
      </c>
      <c r="T91" s="154">
        <v>2034</v>
      </c>
      <c r="U91" s="154">
        <v>2035</v>
      </c>
      <c r="V91" s="154">
        <v>2036</v>
      </c>
      <c r="W91" s="154">
        <v>2037</v>
      </c>
      <c r="X91" s="154">
        <v>2038</v>
      </c>
      <c r="Y91" s="154">
        <v>2039</v>
      </c>
      <c r="Z91" s="154">
        <v>2040</v>
      </c>
      <c r="AA91" s="154">
        <v>2041</v>
      </c>
      <c r="AB91" s="154">
        <v>2042</v>
      </c>
      <c r="AC91" s="154">
        <v>2043</v>
      </c>
      <c r="AD91" s="154">
        <v>2044</v>
      </c>
      <c r="AE91" s="154">
        <v>2045</v>
      </c>
      <c r="AF91" s="154">
        <v>2046</v>
      </c>
      <c r="AG91" s="154">
        <v>2047</v>
      </c>
      <c r="AH91" s="154">
        <v>2048</v>
      </c>
      <c r="AI91" s="154">
        <v>2049</v>
      </c>
      <c r="AJ91" s="154">
        <v>2050</v>
      </c>
      <c r="AK91" s="154">
        <v>2051</v>
      </c>
      <c r="AL91" s="154">
        <v>2052</v>
      </c>
      <c r="AM91" s="154">
        <v>2053</v>
      </c>
      <c r="AN91" s="154">
        <v>2054</v>
      </c>
      <c r="AO91" s="154"/>
      <c r="AP91" s="154"/>
      <c r="AQ91" s="154"/>
      <c r="AR91" s="154"/>
      <c r="AS91" s="219"/>
      <c r="AT91" s="219"/>
      <c r="AU91" s="220"/>
      <c r="AV91" s="220"/>
    </row>
    <row r="92" spans="1:48" s="218" customFormat="1" x14ac:dyDescent="0.2">
      <c r="A92" s="339" t="s">
        <v>430</v>
      </c>
      <c r="B92" s="339"/>
      <c r="C92" s="339"/>
      <c r="D92" s="339"/>
      <c r="E92" s="339"/>
      <c r="F92" s="339"/>
      <c r="G92" s="339"/>
      <c r="H92" s="339"/>
      <c r="I92" s="339"/>
      <c r="J92" s="339"/>
      <c r="K92" s="339"/>
      <c r="L92" s="339"/>
      <c r="M92" s="339"/>
      <c r="N92" s="339"/>
      <c r="O92" s="339"/>
      <c r="P92" s="339"/>
      <c r="Q92" s="339"/>
      <c r="R92" s="339"/>
      <c r="S92" s="339"/>
      <c r="T92" s="339"/>
      <c r="U92" s="339"/>
      <c r="V92" s="339"/>
      <c r="W92" s="339"/>
      <c r="X92" s="339"/>
      <c r="Y92" s="339"/>
      <c r="Z92" s="339"/>
      <c r="AA92" s="339"/>
      <c r="AB92" s="339"/>
      <c r="AC92" s="339"/>
      <c r="AS92" s="219"/>
      <c r="AT92" s="219"/>
      <c r="AU92" s="220"/>
      <c r="AV92" s="220"/>
    </row>
    <row r="93" spans="1:48" s="218" customFormat="1" ht="63.6" customHeight="1" x14ac:dyDescent="0.2">
      <c r="A93" s="340" t="s">
        <v>431</v>
      </c>
      <c r="B93" s="340"/>
      <c r="C93" s="340"/>
      <c r="D93" s="340"/>
      <c r="E93" s="340"/>
      <c r="F93" s="340"/>
      <c r="G93" s="340"/>
      <c r="H93" s="340"/>
      <c r="I93" s="340"/>
      <c r="J93" s="154"/>
      <c r="K93" s="154"/>
      <c r="L93" s="154"/>
      <c r="M93" s="154"/>
      <c r="N93" s="154"/>
      <c r="O93" s="154"/>
      <c r="P93" s="154"/>
      <c r="Q93" s="154"/>
      <c r="R93" s="154"/>
      <c r="S93" s="154"/>
      <c r="T93" s="154"/>
      <c r="U93" s="154"/>
      <c r="V93" s="154"/>
      <c r="W93" s="154"/>
      <c r="X93" s="154"/>
      <c r="Y93" s="154"/>
      <c r="Z93" s="154"/>
      <c r="AA93" s="154"/>
      <c r="AB93" s="154"/>
      <c r="AC93" s="154"/>
      <c r="AS93" s="219"/>
      <c r="AT93" s="219"/>
      <c r="AU93" s="220"/>
      <c r="AV93" s="220"/>
    </row>
    <row r="94" spans="1:48" s="218" customFormat="1" x14ac:dyDescent="0.2">
      <c r="A94" s="154"/>
      <c r="B94" s="154"/>
      <c r="C94" s="207"/>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c r="AC94" s="154"/>
      <c r="AS94" s="219"/>
      <c r="AT94" s="219"/>
      <c r="AU94" s="220"/>
      <c r="AV94" s="220"/>
    </row>
  </sheetData>
  <mergeCells count="15">
    <mergeCell ref="A92:AC92"/>
    <mergeCell ref="A93:I93"/>
    <mergeCell ref="A15:P15"/>
    <mergeCell ref="A17:P17"/>
    <mergeCell ref="A18:P18"/>
    <mergeCell ref="A20:P20"/>
    <mergeCell ref="D27:E27"/>
    <mergeCell ref="D28:E28"/>
    <mergeCell ref="D29:E29"/>
    <mergeCell ref="D30:E30"/>
    <mergeCell ref="A7:P7"/>
    <mergeCell ref="A9:P9"/>
    <mergeCell ref="A11:P11"/>
    <mergeCell ref="A12:P12"/>
    <mergeCell ref="A14:P1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view="pageBreakPreview" topLeftCell="A18" zoomScale="120" zoomScaleNormal="100" zoomScaleSheetLayoutView="120" workbookViewId="0">
      <selection activeCell="B29" sqref="B29"/>
    </sheetView>
  </sheetViews>
  <sheetFormatPr defaultRowHeight="15" x14ac:dyDescent="0.25"/>
  <cols>
    <col min="1" max="1" width="8.28515625" customWidth="1"/>
    <col min="2" max="2" width="34.5703125" customWidth="1"/>
    <col min="3" max="4" width="14.140625" style="239" customWidth="1"/>
    <col min="5" max="6" width="14.140625" customWidth="1"/>
    <col min="7" max="8" width="21.7109375" customWidth="1"/>
    <col min="9" max="9" width="29.140625" customWidth="1"/>
    <col min="10" max="10" width="31.7109375" customWidth="1"/>
  </cols>
  <sheetData>
    <row r="1" spans="1:10" x14ac:dyDescent="0.25">
      <c r="A1" s="223" t="s">
        <v>438</v>
      </c>
      <c r="B1" s="1" t="e">
        <f>'5. анализ эконом эфф'!B1</f>
        <v>#REF!</v>
      </c>
    </row>
    <row r="3" spans="1:10" ht="18.75" x14ac:dyDescent="0.25">
      <c r="A3" s="59"/>
      <c r="B3" s="59"/>
      <c r="C3" s="211"/>
      <c r="D3" s="211"/>
      <c r="E3" s="59"/>
      <c r="F3" s="38" t="s">
        <v>66</v>
      </c>
      <c r="G3" s="59"/>
      <c r="H3" s="59"/>
      <c r="I3" s="59"/>
      <c r="J3" s="38"/>
    </row>
    <row r="4" spans="1:10" ht="18.75" x14ac:dyDescent="0.3">
      <c r="A4" s="59"/>
      <c r="B4" s="59"/>
      <c r="C4" s="211"/>
      <c r="D4" s="211"/>
      <c r="E4" s="59"/>
      <c r="F4" s="15" t="s">
        <v>8</v>
      </c>
      <c r="G4" s="59"/>
      <c r="H4" s="59"/>
      <c r="I4" s="59"/>
      <c r="J4" s="15"/>
    </row>
    <row r="5" spans="1:10" ht="18.75" x14ac:dyDescent="0.3">
      <c r="A5" s="59"/>
      <c r="B5" s="59"/>
      <c r="C5" s="211"/>
      <c r="D5" s="211"/>
      <c r="E5" s="59"/>
      <c r="F5" s="15" t="s">
        <v>65</v>
      </c>
      <c r="G5" s="59"/>
      <c r="H5" s="59"/>
      <c r="I5" s="59"/>
      <c r="J5" s="15"/>
    </row>
    <row r="6" spans="1:10" ht="18.75" x14ac:dyDescent="0.3">
      <c r="A6" s="59"/>
      <c r="B6" s="59"/>
      <c r="C6" s="211"/>
      <c r="D6" s="211"/>
      <c r="E6" s="59"/>
      <c r="F6" s="59"/>
      <c r="G6" s="59"/>
      <c r="H6" s="59"/>
      <c r="I6" s="15"/>
      <c r="J6" s="59"/>
    </row>
    <row r="7" spans="1:10" ht="15.75" x14ac:dyDescent="0.25">
      <c r="A7" s="294" t="str">
        <f>'5. анализ эконом эфф'!A7</f>
        <v>Год раскрытия информации: 2016 год</v>
      </c>
      <c r="B7" s="294"/>
      <c r="C7" s="294"/>
      <c r="D7" s="294"/>
      <c r="E7" s="294"/>
      <c r="F7" s="294"/>
      <c r="G7" s="145"/>
      <c r="H7" s="145"/>
      <c r="I7" s="145"/>
      <c r="J7" s="145"/>
    </row>
    <row r="8" spans="1:10" ht="18.75" x14ac:dyDescent="0.3">
      <c r="A8" s="59"/>
      <c r="B8" s="59"/>
      <c r="C8" s="211"/>
      <c r="D8" s="211"/>
      <c r="E8" s="59"/>
      <c r="F8" s="59"/>
      <c r="G8" s="59"/>
      <c r="H8" s="59"/>
      <c r="I8" s="15"/>
      <c r="J8" s="59"/>
    </row>
    <row r="9" spans="1:10" ht="18.75" x14ac:dyDescent="0.25">
      <c r="A9" s="287" t="s">
        <v>7</v>
      </c>
      <c r="B9" s="287"/>
      <c r="C9" s="287"/>
      <c r="D9" s="287"/>
      <c r="E9" s="287"/>
      <c r="F9" s="287"/>
      <c r="G9" s="136"/>
      <c r="H9" s="136"/>
      <c r="I9" s="136"/>
      <c r="J9" s="136"/>
    </row>
    <row r="10" spans="1:10" ht="18.75" x14ac:dyDescent="0.25">
      <c r="A10" s="287"/>
      <c r="B10" s="287"/>
      <c r="C10" s="287"/>
      <c r="D10" s="287"/>
      <c r="E10" s="287"/>
      <c r="F10" s="287"/>
      <c r="G10" s="287"/>
      <c r="H10" s="287"/>
      <c r="I10" s="287"/>
      <c r="J10" s="287"/>
    </row>
    <row r="11" spans="1:10" ht="15.75" x14ac:dyDescent="0.25">
      <c r="A11" s="292" t="str">
        <f>'5. анализ эконом эфф'!A11</f>
        <v>АО "Янтарьэнерго"</v>
      </c>
      <c r="B11" s="292"/>
      <c r="C11" s="292"/>
      <c r="D11" s="292"/>
      <c r="E11" s="292"/>
      <c r="F11" s="292"/>
      <c r="G11" s="208"/>
      <c r="H11" s="208"/>
      <c r="I11" s="208"/>
      <c r="J11" s="208"/>
    </row>
    <row r="12" spans="1:10" ht="15.75" x14ac:dyDescent="0.25">
      <c r="A12" s="282" t="s">
        <v>6</v>
      </c>
      <c r="B12" s="282"/>
      <c r="C12" s="282"/>
      <c r="D12" s="282"/>
      <c r="E12" s="282"/>
      <c r="F12" s="282"/>
      <c r="G12" s="138"/>
      <c r="H12" s="138"/>
      <c r="I12" s="138"/>
      <c r="J12" s="138"/>
    </row>
    <row r="13" spans="1:10" ht="18.75" x14ac:dyDescent="0.25">
      <c r="A13" s="287"/>
      <c r="B13" s="287"/>
      <c r="C13" s="287"/>
      <c r="D13" s="287"/>
      <c r="E13" s="287"/>
      <c r="F13" s="287"/>
      <c r="G13" s="287"/>
      <c r="H13" s="287"/>
      <c r="I13" s="287"/>
      <c r="J13" s="287"/>
    </row>
    <row r="14" spans="1:10" ht="15.75" x14ac:dyDescent="0.25">
      <c r="A14" s="292" t="str">
        <f>'5. анализ эконом эфф'!A14</f>
        <v>F_4492</v>
      </c>
      <c r="B14" s="292"/>
      <c r="C14" s="292"/>
      <c r="D14" s="292"/>
      <c r="E14" s="292"/>
      <c r="F14" s="292"/>
      <c r="G14" s="208"/>
      <c r="H14" s="208"/>
      <c r="I14" s="208"/>
      <c r="J14" s="208"/>
    </row>
    <row r="15" spans="1:10" ht="15.75" x14ac:dyDescent="0.25">
      <c r="A15" s="282" t="s">
        <v>5</v>
      </c>
      <c r="B15" s="282"/>
      <c r="C15" s="282"/>
      <c r="D15" s="282"/>
      <c r="E15" s="282"/>
      <c r="F15" s="282"/>
      <c r="G15" s="138"/>
      <c r="H15" s="138"/>
      <c r="I15" s="138"/>
      <c r="J15" s="138"/>
    </row>
    <row r="16" spans="1:10" ht="18.75" x14ac:dyDescent="0.25">
      <c r="A16" s="293"/>
      <c r="B16" s="293"/>
      <c r="C16" s="293"/>
      <c r="D16" s="293"/>
      <c r="E16" s="293"/>
      <c r="F16" s="293"/>
      <c r="G16" s="293"/>
      <c r="H16" s="293"/>
      <c r="I16" s="293"/>
      <c r="J16" s="293"/>
    </row>
    <row r="17" spans="1:10" ht="81.75" customHeight="1" x14ac:dyDescent="0.25">
      <c r="A17" s="289" t="str">
        <f>'5. анализ эконом эфф'!A17</f>
        <v>Реконструкция сетей 60 кВ в западном энергорайоне Калининградской области с переводом на напряжение 110 кВ</v>
      </c>
      <c r="B17" s="289"/>
      <c r="C17" s="289"/>
      <c r="D17" s="289"/>
      <c r="E17" s="289"/>
      <c r="F17" s="289"/>
      <c r="G17" s="209"/>
      <c r="H17" s="209"/>
      <c r="I17" s="209"/>
      <c r="J17" s="209"/>
    </row>
    <row r="18" spans="1:10" ht="15.75" x14ac:dyDescent="0.25">
      <c r="A18" s="282" t="s">
        <v>4</v>
      </c>
      <c r="B18" s="282"/>
      <c r="C18" s="282"/>
      <c r="D18" s="282"/>
      <c r="E18" s="282"/>
      <c r="F18" s="282"/>
      <c r="G18" s="138"/>
      <c r="H18" s="138"/>
      <c r="I18" s="138"/>
      <c r="J18" s="138"/>
    </row>
    <row r="19" spans="1:10" ht="15.75" x14ac:dyDescent="0.25">
      <c r="A19" s="59"/>
      <c r="B19" s="59"/>
      <c r="C19" s="211"/>
      <c r="D19" s="211"/>
      <c r="E19" s="59"/>
      <c r="F19" s="59"/>
      <c r="G19" s="59"/>
      <c r="H19" s="59"/>
      <c r="I19" s="59"/>
      <c r="J19" s="153"/>
    </row>
    <row r="20" spans="1:10" ht="15.75" x14ac:dyDescent="0.25">
      <c r="A20" s="59"/>
      <c r="B20" s="59"/>
      <c r="C20" s="211"/>
      <c r="D20" s="211"/>
      <c r="E20" s="59"/>
      <c r="F20" s="59"/>
      <c r="G20" s="59"/>
      <c r="H20" s="59"/>
      <c r="I20" s="84"/>
      <c r="J20" s="59"/>
    </row>
    <row r="21" spans="1:10" ht="15.75" customHeight="1" x14ac:dyDescent="0.25">
      <c r="A21" s="343" t="s">
        <v>374</v>
      </c>
      <c r="B21" s="343"/>
      <c r="C21" s="343"/>
      <c r="D21" s="343"/>
      <c r="E21" s="343"/>
      <c r="F21" s="343"/>
      <c r="G21" s="215"/>
      <c r="H21" s="215"/>
      <c r="I21" s="215"/>
      <c r="J21" s="215"/>
    </row>
    <row r="22" spans="1:10" ht="15.75" x14ac:dyDescent="0.25">
      <c r="A22" s="210"/>
      <c r="F22" s="211"/>
    </row>
    <row r="23" spans="1:10" s="213" customFormat="1" ht="15.75" x14ac:dyDescent="0.25">
      <c r="A23" s="212"/>
      <c r="C23" s="241"/>
      <c r="D23" s="241"/>
      <c r="I23" s="214"/>
    </row>
    <row r="24" spans="1:10" s="213" customFormat="1" ht="15.75" hidden="1" x14ac:dyDescent="0.25">
      <c r="A24" s="212"/>
      <c r="B24" s="344" t="s">
        <v>432</v>
      </c>
      <c r="C24" s="345"/>
      <c r="D24" s="345"/>
      <c r="E24" s="345"/>
      <c r="F24" s="345"/>
      <c r="G24" s="345"/>
      <c r="I24" s="214"/>
    </row>
    <row r="25" spans="1:10" ht="15" customHeight="1" x14ac:dyDescent="0.25">
      <c r="A25" s="396" t="s">
        <v>196</v>
      </c>
      <c r="B25" s="396" t="s">
        <v>433</v>
      </c>
      <c r="C25" s="396" t="s">
        <v>560</v>
      </c>
      <c r="D25" s="396"/>
      <c r="E25" s="396"/>
      <c r="F25" s="396"/>
      <c r="G25" s="397" t="s">
        <v>195</v>
      </c>
      <c r="H25" s="398" t="s">
        <v>561</v>
      </c>
      <c r="I25" s="396" t="s">
        <v>194</v>
      </c>
      <c r="J25" s="399" t="s">
        <v>562</v>
      </c>
    </row>
    <row r="26" spans="1:10" ht="15" customHeight="1" x14ac:dyDescent="0.25">
      <c r="A26" s="396"/>
      <c r="B26" s="396"/>
      <c r="C26" s="400" t="s">
        <v>2</v>
      </c>
      <c r="D26" s="400"/>
      <c r="E26" s="401" t="s">
        <v>9</v>
      </c>
      <c r="F26" s="402"/>
      <c r="G26" s="397"/>
      <c r="H26" s="403"/>
      <c r="I26" s="396"/>
      <c r="J26" s="399"/>
    </row>
    <row r="27" spans="1:10" ht="31.5" x14ac:dyDescent="0.25">
      <c r="A27" s="396"/>
      <c r="B27" s="396"/>
      <c r="C27" s="404" t="s">
        <v>193</v>
      </c>
      <c r="D27" s="404" t="s">
        <v>192</v>
      </c>
      <c r="E27" s="404" t="s">
        <v>193</v>
      </c>
      <c r="F27" s="404" t="s">
        <v>192</v>
      </c>
      <c r="G27" s="397"/>
      <c r="H27" s="405"/>
      <c r="I27" s="396"/>
      <c r="J27" s="399"/>
    </row>
    <row r="28" spans="1:10" ht="15.75" x14ac:dyDescent="0.25">
      <c r="A28" s="406">
        <v>1</v>
      </c>
      <c r="B28" s="406">
        <v>2</v>
      </c>
      <c r="C28" s="404">
        <v>3</v>
      </c>
      <c r="D28" s="404">
        <v>4</v>
      </c>
      <c r="E28" s="404">
        <v>5</v>
      </c>
      <c r="F28" s="404">
        <v>6</v>
      </c>
      <c r="G28" s="404">
        <v>9</v>
      </c>
      <c r="H28" s="404">
        <v>10</v>
      </c>
      <c r="I28" s="404">
        <v>11</v>
      </c>
      <c r="J28" s="404">
        <v>12</v>
      </c>
    </row>
    <row r="29" spans="1:10" ht="31.5" x14ac:dyDescent="0.25">
      <c r="A29" s="407">
        <v>1</v>
      </c>
      <c r="B29" s="408" t="s">
        <v>191</v>
      </c>
      <c r="C29" s="409"/>
      <c r="D29" s="410"/>
      <c r="E29" s="410"/>
      <c r="F29" s="410"/>
      <c r="G29" s="411"/>
      <c r="H29" s="411"/>
      <c r="I29" s="412"/>
      <c r="J29" s="413"/>
    </row>
    <row r="30" spans="1:10" ht="15.75" x14ac:dyDescent="0.25">
      <c r="A30" s="407" t="s">
        <v>563</v>
      </c>
      <c r="B30" s="414" t="s">
        <v>564</v>
      </c>
      <c r="C30" s="409"/>
      <c r="D30" s="410"/>
      <c r="E30" s="410"/>
      <c r="F30" s="410"/>
      <c r="G30" s="411"/>
      <c r="H30" s="411"/>
      <c r="I30" s="412"/>
      <c r="J30" s="412"/>
    </row>
    <row r="31" spans="1:10" ht="31.5" x14ac:dyDescent="0.25">
      <c r="A31" s="407" t="s">
        <v>565</v>
      </c>
      <c r="B31" s="414" t="s">
        <v>566</v>
      </c>
      <c r="C31" s="409"/>
      <c r="D31" s="410"/>
      <c r="E31" s="410"/>
      <c r="F31" s="410"/>
      <c r="G31" s="411"/>
      <c r="H31" s="411"/>
      <c r="I31" s="412"/>
      <c r="J31" s="412"/>
    </row>
    <row r="32" spans="1:10" ht="63" x14ac:dyDescent="0.25">
      <c r="A32" s="407" t="s">
        <v>567</v>
      </c>
      <c r="B32" s="414" t="s">
        <v>568</v>
      </c>
      <c r="C32" s="409"/>
      <c r="D32" s="410"/>
      <c r="E32" s="410"/>
      <c r="F32" s="410"/>
      <c r="G32" s="411"/>
      <c r="H32" s="411"/>
      <c r="I32" s="412"/>
      <c r="J32" s="412"/>
    </row>
    <row r="33" spans="1:10" ht="31.5" x14ac:dyDescent="0.25">
      <c r="A33" s="407" t="s">
        <v>569</v>
      </c>
      <c r="B33" s="414" t="s">
        <v>570</v>
      </c>
      <c r="C33" s="409">
        <v>42809</v>
      </c>
      <c r="D33" s="410">
        <v>42809</v>
      </c>
      <c r="E33" s="410"/>
      <c r="F33" s="410"/>
      <c r="G33" s="411"/>
      <c r="H33" s="411"/>
      <c r="I33" s="412"/>
      <c r="J33" s="412"/>
    </row>
    <row r="34" spans="1:10" ht="126" x14ac:dyDescent="0.25">
      <c r="A34" s="407" t="s">
        <v>571</v>
      </c>
      <c r="B34" s="414" t="s">
        <v>572</v>
      </c>
      <c r="C34" s="409">
        <v>42653</v>
      </c>
      <c r="D34" s="410">
        <v>42653</v>
      </c>
      <c r="E34" s="410" t="s">
        <v>573</v>
      </c>
      <c r="F34" s="410" t="s">
        <v>573</v>
      </c>
      <c r="G34" s="411">
        <v>100</v>
      </c>
      <c r="H34" s="411">
        <v>100</v>
      </c>
      <c r="I34" s="412"/>
      <c r="J34" s="412"/>
    </row>
    <row r="35" spans="1:10" ht="47.25" x14ac:dyDescent="0.25">
      <c r="A35" s="407" t="s">
        <v>574</v>
      </c>
      <c r="B35" s="414" t="s">
        <v>338</v>
      </c>
      <c r="C35" s="410">
        <v>42566</v>
      </c>
      <c r="D35" s="410">
        <v>42566</v>
      </c>
      <c r="E35" s="410">
        <v>42577</v>
      </c>
      <c r="F35" s="410">
        <v>42577</v>
      </c>
      <c r="G35" s="411">
        <v>100</v>
      </c>
      <c r="H35" s="411">
        <v>100</v>
      </c>
      <c r="I35" s="412"/>
      <c r="J35" s="412"/>
    </row>
    <row r="36" spans="1:10" ht="31.5" x14ac:dyDescent="0.25">
      <c r="A36" s="407" t="s">
        <v>575</v>
      </c>
      <c r="B36" s="414" t="s">
        <v>576</v>
      </c>
      <c r="C36" s="409">
        <v>42824</v>
      </c>
      <c r="D36" s="409">
        <v>42824</v>
      </c>
      <c r="E36" s="410"/>
      <c r="F36" s="410"/>
      <c r="G36" s="411"/>
      <c r="H36" s="411"/>
      <c r="I36" s="412"/>
      <c r="J36" s="412"/>
    </row>
    <row r="37" spans="1:10" ht="47.25" x14ac:dyDescent="0.25">
      <c r="A37" s="407" t="s">
        <v>577</v>
      </c>
      <c r="B37" s="414" t="s">
        <v>578</v>
      </c>
      <c r="C37" s="409">
        <v>42855</v>
      </c>
      <c r="D37" s="409">
        <v>42855</v>
      </c>
      <c r="E37" s="410"/>
      <c r="F37" s="410"/>
      <c r="G37" s="411"/>
      <c r="H37" s="411"/>
      <c r="I37" s="412"/>
      <c r="J37" s="412"/>
    </row>
    <row r="38" spans="1:10" ht="63" x14ac:dyDescent="0.25">
      <c r="A38" s="407" t="s">
        <v>579</v>
      </c>
      <c r="B38" s="414" t="s">
        <v>580</v>
      </c>
      <c r="C38" s="410" t="s">
        <v>581</v>
      </c>
      <c r="D38" s="410" t="s">
        <v>581</v>
      </c>
      <c r="E38" s="410" t="s">
        <v>581</v>
      </c>
      <c r="F38" s="410" t="s">
        <v>581</v>
      </c>
      <c r="G38" s="415"/>
      <c r="H38" s="415"/>
      <c r="I38" s="415"/>
      <c r="J38" s="412"/>
    </row>
    <row r="39" spans="1:10" ht="31.5" x14ac:dyDescent="0.25">
      <c r="A39" s="407" t="s">
        <v>582</v>
      </c>
      <c r="B39" s="414" t="s">
        <v>190</v>
      </c>
      <c r="C39" s="409">
        <v>42855</v>
      </c>
      <c r="D39" s="410">
        <v>42865</v>
      </c>
      <c r="E39" s="410"/>
      <c r="F39" s="410"/>
      <c r="G39" s="415"/>
      <c r="H39" s="415"/>
      <c r="I39" s="415"/>
      <c r="J39" s="412"/>
    </row>
    <row r="40" spans="1:10" ht="31.5" x14ac:dyDescent="0.25">
      <c r="A40" s="407" t="s">
        <v>583</v>
      </c>
      <c r="B40" s="414" t="s">
        <v>584</v>
      </c>
      <c r="C40" s="410">
        <v>42865</v>
      </c>
      <c r="D40" s="410">
        <v>42870</v>
      </c>
      <c r="E40" s="410"/>
      <c r="F40" s="410"/>
      <c r="G40" s="416"/>
      <c r="H40" s="416"/>
      <c r="I40" s="412"/>
      <c r="J40" s="412"/>
    </row>
    <row r="41" spans="1:10" ht="31.5" x14ac:dyDescent="0.25">
      <c r="A41" s="407" t="s">
        <v>585</v>
      </c>
      <c r="B41" s="414" t="s">
        <v>189</v>
      </c>
      <c r="C41" s="410">
        <v>42870</v>
      </c>
      <c r="D41" s="410">
        <v>42885</v>
      </c>
      <c r="E41" s="410"/>
      <c r="F41" s="410"/>
      <c r="G41" s="416"/>
      <c r="H41" s="416"/>
      <c r="I41" s="412"/>
      <c r="J41" s="412"/>
    </row>
    <row r="42" spans="1:10" ht="15.75" x14ac:dyDescent="0.25">
      <c r="A42" s="407" t="s">
        <v>586</v>
      </c>
      <c r="B42" s="408" t="s">
        <v>188</v>
      </c>
      <c r="C42" s="409"/>
      <c r="D42" s="410"/>
      <c r="E42" s="410"/>
      <c r="F42" s="410"/>
      <c r="G42" s="412"/>
      <c r="H42" s="412"/>
      <c r="I42" s="412"/>
      <c r="J42" s="412"/>
    </row>
    <row r="43" spans="1:10" ht="78.75" x14ac:dyDescent="0.25">
      <c r="A43" s="407">
        <v>2</v>
      </c>
      <c r="B43" s="414" t="s">
        <v>587</v>
      </c>
      <c r="C43" s="410">
        <v>42709</v>
      </c>
      <c r="D43" s="410">
        <v>42709</v>
      </c>
      <c r="E43" s="410">
        <v>42719</v>
      </c>
      <c r="F43" s="410">
        <v>42719</v>
      </c>
      <c r="G43" s="411">
        <v>100</v>
      </c>
      <c r="H43" s="411">
        <v>100</v>
      </c>
      <c r="I43" s="412"/>
      <c r="J43" s="412"/>
    </row>
    <row r="44" spans="1:10" ht="15.75" x14ac:dyDescent="0.25">
      <c r="A44" s="407" t="s">
        <v>588</v>
      </c>
      <c r="B44" s="414" t="s">
        <v>589</v>
      </c>
      <c r="C44" s="409">
        <v>42746</v>
      </c>
      <c r="D44" s="410">
        <v>43191</v>
      </c>
      <c r="E44" s="410"/>
      <c r="F44" s="410"/>
      <c r="G44" s="412"/>
      <c r="H44" s="412"/>
      <c r="I44" s="412"/>
      <c r="J44" s="412"/>
    </row>
    <row r="45" spans="1:10" ht="47.25" x14ac:dyDescent="0.25">
      <c r="A45" s="407" t="s">
        <v>590</v>
      </c>
      <c r="B45" s="408" t="s">
        <v>591</v>
      </c>
      <c r="C45" s="409"/>
      <c r="D45" s="410"/>
      <c r="E45" s="410"/>
      <c r="F45" s="410"/>
      <c r="G45" s="412"/>
      <c r="H45" s="412"/>
      <c r="I45" s="412"/>
      <c r="J45" s="412"/>
    </row>
    <row r="46" spans="1:10" ht="31.5" x14ac:dyDescent="0.25">
      <c r="A46" s="407">
        <v>3</v>
      </c>
      <c r="B46" s="414" t="s">
        <v>592</v>
      </c>
      <c r="C46" s="409">
        <v>42776</v>
      </c>
      <c r="D46" s="410">
        <v>42804</v>
      </c>
      <c r="E46" s="410"/>
      <c r="F46" s="410"/>
      <c r="G46" s="412"/>
      <c r="H46" s="412"/>
      <c r="I46" s="412"/>
      <c r="J46" s="412"/>
    </row>
    <row r="47" spans="1:10" ht="31.5" x14ac:dyDescent="0.25">
      <c r="A47" s="407" t="s">
        <v>593</v>
      </c>
      <c r="B47" s="414" t="s">
        <v>187</v>
      </c>
      <c r="C47" s="409">
        <v>42750</v>
      </c>
      <c r="D47" s="410">
        <v>43205</v>
      </c>
      <c r="E47" s="410"/>
      <c r="F47" s="410"/>
      <c r="G47" s="412"/>
      <c r="H47" s="412"/>
      <c r="I47" s="412"/>
      <c r="J47" s="412"/>
    </row>
    <row r="48" spans="1:10" ht="31.5" x14ac:dyDescent="0.25">
      <c r="A48" s="407" t="s">
        <v>594</v>
      </c>
      <c r="B48" s="414" t="s">
        <v>595</v>
      </c>
      <c r="C48" s="409">
        <v>42765</v>
      </c>
      <c r="D48" s="410">
        <v>43332</v>
      </c>
      <c r="E48" s="410"/>
      <c r="F48" s="410"/>
      <c r="G48" s="412"/>
      <c r="H48" s="412"/>
      <c r="I48" s="412"/>
      <c r="J48" s="412"/>
    </row>
    <row r="49" spans="1:10" ht="78.75" x14ac:dyDescent="0.25">
      <c r="A49" s="407" t="s">
        <v>596</v>
      </c>
      <c r="B49" s="414" t="s">
        <v>597</v>
      </c>
      <c r="C49" s="409">
        <v>43195</v>
      </c>
      <c r="D49" s="409">
        <v>43225</v>
      </c>
      <c r="E49" s="410"/>
      <c r="F49" s="410"/>
      <c r="G49" s="412"/>
      <c r="H49" s="412"/>
      <c r="I49" s="412"/>
      <c r="J49" s="412"/>
    </row>
    <row r="50" spans="1:10" ht="173.25" x14ac:dyDescent="0.25">
      <c r="A50" s="407" t="s">
        <v>598</v>
      </c>
      <c r="B50" s="414" t="s">
        <v>599</v>
      </c>
      <c r="C50" s="409"/>
      <c r="D50" s="410"/>
      <c r="E50" s="410"/>
      <c r="F50" s="410"/>
      <c r="G50" s="412"/>
      <c r="H50" s="412"/>
      <c r="I50" s="412"/>
      <c r="J50" s="412"/>
    </row>
    <row r="51" spans="1:10" ht="15.75" x14ac:dyDescent="0.25">
      <c r="A51" s="407" t="s">
        <v>600</v>
      </c>
      <c r="B51" s="414" t="s">
        <v>601</v>
      </c>
      <c r="C51" s="409">
        <v>43225</v>
      </c>
      <c r="D51" s="410">
        <v>43256</v>
      </c>
      <c r="E51" s="410"/>
      <c r="F51" s="410"/>
      <c r="G51" s="412"/>
      <c r="H51" s="412"/>
      <c r="I51" s="412"/>
      <c r="J51" s="412"/>
    </row>
    <row r="52" spans="1:10" ht="31.5" x14ac:dyDescent="0.25">
      <c r="A52" s="407" t="s">
        <v>602</v>
      </c>
      <c r="B52" s="408" t="s">
        <v>186</v>
      </c>
      <c r="C52" s="409"/>
      <c r="D52" s="410"/>
      <c r="E52" s="410"/>
      <c r="F52" s="410"/>
      <c r="G52" s="412"/>
      <c r="H52" s="412"/>
      <c r="I52" s="412"/>
      <c r="J52" s="412"/>
    </row>
    <row r="53" spans="1:10" ht="31.5" x14ac:dyDescent="0.25">
      <c r="A53" s="407">
        <v>4</v>
      </c>
      <c r="B53" s="414" t="s">
        <v>185</v>
      </c>
      <c r="C53" s="409">
        <v>43252</v>
      </c>
      <c r="D53" s="410">
        <v>43266</v>
      </c>
      <c r="E53" s="410"/>
      <c r="F53" s="410"/>
      <c r="G53" s="412"/>
      <c r="H53" s="412"/>
      <c r="I53" s="412"/>
      <c r="J53" s="412"/>
    </row>
    <row r="54" spans="1:10" ht="78.75" x14ac:dyDescent="0.25">
      <c r="A54" s="407" t="s">
        <v>603</v>
      </c>
      <c r="B54" s="414" t="s">
        <v>604</v>
      </c>
      <c r="C54" s="409">
        <v>43266</v>
      </c>
      <c r="D54" s="410">
        <v>43282</v>
      </c>
      <c r="E54" s="410"/>
      <c r="F54" s="410"/>
      <c r="G54" s="412"/>
      <c r="H54" s="412"/>
      <c r="I54" s="412"/>
      <c r="J54" s="412"/>
    </row>
    <row r="55" spans="1:10" ht="63" x14ac:dyDescent="0.25">
      <c r="A55" s="407" t="s">
        <v>605</v>
      </c>
      <c r="B55" s="414" t="s">
        <v>606</v>
      </c>
      <c r="C55" s="409">
        <v>43252</v>
      </c>
      <c r="D55" s="410">
        <v>43282</v>
      </c>
      <c r="E55" s="410"/>
      <c r="F55" s="410"/>
      <c r="G55" s="412"/>
      <c r="H55" s="412"/>
      <c r="I55" s="412"/>
      <c r="J55" s="412"/>
    </row>
    <row r="56" spans="1:10" ht="78.75" x14ac:dyDescent="0.25">
      <c r="A56" s="407" t="s">
        <v>607</v>
      </c>
      <c r="B56" s="414" t="s">
        <v>608</v>
      </c>
      <c r="C56" s="409"/>
      <c r="D56" s="410"/>
      <c r="E56" s="410"/>
      <c r="F56" s="410"/>
      <c r="G56" s="412"/>
      <c r="H56" s="412"/>
      <c r="I56" s="412"/>
      <c r="J56" s="412"/>
    </row>
    <row r="57" spans="1:10" ht="31.5" x14ac:dyDescent="0.25">
      <c r="A57" s="407" t="s">
        <v>609</v>
      </c>
      <c r="B57" s="417" t="s">
        <v>610</v>
      </c>
      <c r="C57" s="409">
        <v>43282</v>
      </c>
      <c r="D57" s="410">
        <v>43296</v>
      </c>
      <c r="E57" s="410"/>
      <c r="F57" s="410"/>
      <c r="G57" s="412"/>
      <c r="H57" s="412"/>
      <c r="I57" s="412"/>
      <c r="J57" s="412"/>
    </row>
    <row r="58" spans="1:10" ht="31.5" x14ac:dyDescent="0.25">
      <c r="A58" s="407" t="s">
        <v>611</v>
      </c>
      <c r="B58" s="414" t="s">
        <v>612</v>
      </c>
      <c r="C58" s="409">
        <v>43282</v>
      </c>
      <c r="D58" s="410">
        <v>43296</v>
      </c>
      <c r="E58" s="410"/>
      <c r="F58" s="410"/>
      <c r="G58" s="412"/>
      <c r="H58" s="412"/>
      <c r="I58" s="412"/>
      <c r="J58" s="412"/>
    </row>
  </sheetData>
  <mergeCells count="22">
    <mergeCell ref="I25:I27"/>
    <mergeCell ref="J25:J27"/>
    <mergeCell ref="C26:D26"/>
    <mergeCell ref="E26:F26"/>
    <mergeCell ref="A21:F21"/>
    <mergeCell ref="A15:F15"/>
    <mergeCell ref="A17:F17"/>
    <mergeCell ref="A18:F18"/>
    <mergeCell ref="B24:G24"/>
    <mergeCell ref="A25:A27"/>
    <mergeCell ref="B25:B27"/>
    <mergeCell ref="A16:J16"/>
    <mergeCell ref="C25:F25"/>
    <mergeCell ref="G25:G27"/>
    <mergeCell ref="H25:H27"/>
    <mergeCell ref="A7:F7"/>
    <mergeCell ref="A9:F9"/>
    <mergeCell ref="A11:F11"/>
    <mergeCell ref="A12:F12"/>
    <mergeCell ref="A14:F14"/>
    <mergeCell ref="A10:J10"/>
    <mergeCell ref="A13:J13"/>
  </mergeCells>
  <pageMargins left="0.70866141732283472" right="0.70866141732283472"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2017-02-10T07:08:57Z</dcterms:modified>
</cp:coreProperties>
</file>