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0" i="23"/>
  <c r="B38" i="23" l="1"/>
  <c r="B68" i="23"/>
  <c r="B34" i="23"/>
  <c r="A15" i="25"/>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F48" i="25"/>
  <c r="E48" i="25"/>
  <c r="D48" i="25"/>
  <c r="C48" i="25"/>
  <c r="B48" i="25"/>
  <c r="B47" i="25"/>
  <c r="B45" i="25"/>
  <c r="B44" i="25"/>
  <c r="B27" i="25"/>
  <c r="A7" i="25"/>
  <c r="A5" i="25"/>
  <c r="C141" i="25" l="1"/>
  <c r="B25" i="25"/>
  <c r="B54" i="25" s="1"/>
  <c r="B55" i="25" s="1"/>
  <c r="B56" i="25" s="1"/>
  <c r="B69" i="25" s="1"/>
  <c r="B77" i="25" s="1"/>
  <c r="B29" i="25"/>
  <c r="B46" i="25"/>
  <c r="I118" i="25"/>
  <c r="I120" i="25" s="1"/>
  <c r="C109" i="25" s="1"/>
  <c r="C67" i="25"/>
  <c r="F76" i="25" s="1"/>
  <c r="AQ81" i="25"/>
  <c r="K136" i="25"/>
  <c r="H48" i="25"/>
  <c r="E140" i="25"/>
  <c r="B82" i="25"/>
  <c r="G48" i="25"/>
  <c r="D58" i="25"/>
  <c r="C52" i="25"/>
  <c r="C47" i="25"/>
  <c r="B80" i="25"/>
  <c r="B66" i="25"/>
  <c r="B68" i="25" s="1"/>
  <c r="B79" i="25"/>
  <c r="E137" i="25"/>
  <c r="D141" i="25"/>
  <c r="B73" i="25" s="1"/>
  <c r="B85" i="25" s="1"/>
  <c r="B99" i="25" s="1"/>
  <c r="C53" i="25" l="1"/>
  <c r="C55" i="25" s="1"/>
  <c r="D67" i="25"/>
  <c r="D76" i="25" s="1"/>
  <c r="D109" i="25"/>
  <c r="C108" i="25"/>
  <c r="C76" i="25"/>
  <c r="F140" i="25"/>
  <c r="L136" i="25"/>
  <c r="I48" i="25"/>
  <c r="F137" i="25"/>
  <c r="C49" i="25"/>
  <c r="B70" i="25"/>
  <c r="B75" i="25"/>
  <c r="D74" i="25"/>
  <c r="E58" i="25"/>
  <c r="D52" i="25"/>
  <c r="D47" i="25"/>
  <c r="E141" i="25"/>
  <c r="C73" i="25" s="1"/>
  <c r="C85" i="25" s="1"/>
  <c r="C99" i="25" s="1"/>
  <c r="C50" i="25" l="1"/>
  <c r="C59" i="25" s="1"/>
  <c r="C80" i="25" s="1"/>
  <c r="E67" i="25"/>
  <c r="D108" i="25"/>
  <c r="E109" i="25"/>
  <c r="C82" i="25"/>
  <c r="C56" i="25"/>
  <c r="C69" i="25" s="1"/>
  <c r="C77" i="25" s="1"/>
  <c r="F67" i="25"/>
  <c r="E76" i="25"/>
  <c r="G140" i="25"/>
  <c r="D53" i="25"/>
  <c r="F58" i="25"/>
  <c r="E52" i="25"/>
  <c r="E47" i="25"/>
  <c r="E74" i="25"/>
  <c r="C61" i="25"/>
  <c r="C60" i="25" s="1"/>
  <c r="C66" i="25" s="1"/>
  <c r="C68" i="25" s="1"/>
  <c r="B71" i="25"/>
  <c r="B72" i="25" s="1"/>
  <c r="G137" i="25"/>
  <c r="D49" i="25"/>
  <c r="D50" i="25" s="1"/>
  <c r="D59" i="25" s="1"/>
  <c r="M136" i="25"/>
  <c r="J48" i="25"/>
  <c r="F141" i="25"/>
  <c r="D73" i="25" s="1"/>
  <c r="D85" i="25" s="1"/>
  <c r="D99" i="25" s="1"/>
  <c r="D61" i="25" l="1"/>
  <c r="D60" i="25" s="1"/>
  <c r="D66" i="25" s="1"/>
  <c r="D68" i="25" s="1"/>
  <c r="F109" i="25"/>
  <c r="E108" i="25"/>
  <c r="H137" i="25"/>
  <c r="E49" i="25"/>
  <c r="H140" i="25"/>
  <c r="H141" i="25" s="1"/>
  <c r="F73" i="25" s="1"/>
  <c r="F85" i="25" s="1"/>
  <c r="F99" i="25" s="1"/>
  <c r="G67" i="25"/>
  <c r="C75" i="25"/>
  <c r="C70" i="25"/>
  <c r="N136" i="25"/>
  <c r="K48" i="25"/>
  <c r="D80" i="25"/>
  <c r="B78" i="25"/>
  <c r="B83" i="25" s="1"/>
  <c r="F74" i="25"/>
  <c r="G58" i="25"/>
  <c r="F52" i="25"/>
  <c r="F47" i="25"/>
  <c r="D55" i="25"/>
  <c r="G141" i="25"/>
  <c r="E73" i="25" s="1"/>
  <c r="E85" i="25" s="1"/>
  <c r="E99" i="25" s="1"/>
  <c r="C79" i="25"/>
  <c r="D79" i="25" s="1"/>
  <c r="E50" i="25" l="1"/>
  <c r="E59" i="25" s="1"/>
  <c r="E66" i="25" s="1"/>
  <c r="E68" i="25" s="1"/>
  <c r="E61" i="25"/>
  <c r="E60" i="25" s="1"/>
  <c r="F108" i="25"/>
  <c r="G109" i="25"/>
  <c r="D56" i="25"/>
  <c r="D69" i="25" s="1"/>
  <c r="D77" i="25" s="1"/>
  <c r="D82" i="25"/>
  <c r="H58" i="25"/>
  <c r="G52" i="25"/>
  <c r="G47" i="25"/>
  <c r="G74" i="25"/>
  <c r="D75" i="25"/>
  <c r="C71" i="25"/>
  <c r="C72" i="25"/>
  <c r="H67" i="25"/>
  <c r="G76" i="25"/>
  <c r="I137" i="25"/>
  <c r="F49" i="25"/>
  <c r="E53" i="25"/>
  <c r="B86" i="25"/>
  <c r="B84" i="25"/>
  <c r="B89" i="25" s="1"/>
  <c r="B88" i="25"/>
  <c r="O136" i="25"/>
  <c r="L48" i="25"/>
  <c r="I140" i="25"/>
  <c r="E80" i="25"/>
  <c r="E79" i="25" l="1"/>
  <c r="F50" i="25"/>
  <c r="F59" i="25" s="1"/>
  <c r="G108" i="25"/>
  <c r="H109" i="25"/>
  <c r="J140" i="25"/>
  <c r="J141" i="25" s="1"/>
  <c r="H73" i="25" s="1"/>
  <c r="H85" i="25" s="1"/>
  <c r="H99" i="25" s="1"/>
  <c r="P136" i="25"/>
  <c r="M48" i="25"/>
  <c r="E55" i="25"/>
  <c r="F53" i="25" s="1"/>
  <c r="F80" i="25"/>
  <c r="F61" i="25"/>
  <c r="F60" i="25" s="1"/>
  <c r="F66" i="25" s="1"/>
  <c r="F68" i="25" s="1"/>
  <c r="E75" i="25"/>
  <c r="I141" i="25"/>
  <c r="G73" i="25" s="1"/>
  <c r="G85" i="25" s="1"/>
  <c r="G99" i="25" s="1"/>
  <c r="B87" i="25"/>
  <c r="B90" i="25" s="1"/>
  <c r="G49" i="25"/>
  <c r="J137" i="25"/>
  <c r="H76" i="25"/>
  <c r="I67" i="25"/>
  <c r="C78" i="25"/>
  <c r="C83" i="25" s="1"/>
  <c r="D70" i="25"/>
  <c r="G61" i="25"/>
  <c r="G60" i="25" s="1"/>
  <c r="H74" i="25"/>
  <c r="I58" i="25"/>
  <c r="H52" i="25"/>
  <c r="H47" i="25"/>
  <c r="G50" i="25" l="1"/>
  <c r="G59" i="25" s="1"/>
  <c r="G66" i="25" s="1"/>
  <c r="G68" i="25" s="1"/>
  <c r="H108" i="25"/>
  <c r="I109" i="25"/>
  <c r="F79" i="25"/>
  <c r="J58" i="25"/>
  <c r="I52" i="25"/>
  <c r="I47" i="25"/>
  <c r="I74" i="25"/>
  <c r="G80" i="25"/>
  <c r="F75" i="25"/>
  <c r="F55" i="25"/>
  <c r="N48" i="25"/>
  <c r="Q136" i="25"/>
  <c r="D71" i="25"/>
  <c r="D72" i="25" s="1"/>
  <c r="C86" i="25"/>
  <c r="C88" i="25"/>
  <c r="C84" i="25"/>
  <c r="C89" i="25" s="1"/>
  <c r="J67" i="25"/>
  <c r="I76" i="25"/>
  <c r="K137" i="25"/>
  <c r="H49" i="25"/>
  <c r="H50" i="25" s="1"/>
  <c r="H59" i="25" s="1"/>
  <c r="E82" i="25"/>
  <c r="E56" i="25"/>
  <c r="E69" i="25" s="1"/>
  <c r="K140" i="25"/>
  <c r="K141" i="25" s="1"/>
  <c r="I73" i="25" s="1"/>
  <c r="I85" i="25" s="1"/>
  <c r="I99" i="25" s="1"/>
  <c r="G79" i="25" l="1"/>
  <c r="J109" i="25"/>
  <c r="I108" i="25"/>
  <c r="E77" i="25"/>
  <c r="E70" i="25"/>
  <c r="H80" i="25"/>
  <c r="C87" i="25"/>
  <c r="C90" i="25" s="1"/>
  <c r="R136" i="25"/>
  <c r="O48" i="25"/>
  <c r="F82" i="25"/>
  <c r="F56" i="25"/>
  <c r="F69" i="25" s="1"/>
  <c r="G75" i="25"/>
  <c r="H61" i="25"/>
  <c r="H60" i="25" s="1"/>
  <c r="H66" i="25" s="1"/>
  <c r="H68" i="25" s="1"/>
  <c r="L140" i="25"/>
  <c r="L137" i="25"/>
  <c r="I49" i="25"/>
  <c r="J76" i="25"/>
  <c r="K67" i="25"/>
  <c r="D78" i="25"/>
  <c r="D83" i="25" s="1"/>
  <c r="G53" i="25"/>
  <c r="I61" i="25"/>
  <c r="I60" i="25" s="1"/>
  <c r="J74" i="25"/>
  <c r="K58" i="25"/>
  <c r="J52" i="25"/>
  <c r="J47" i="25"/>
  <c r="I50" i="25" l="1"/>
  <c r="I59" i="25" s="1"/>
  <c r="I80" i="25" s="1"/>
  <c r="J108" i="25"/>
  <c r="K109" i="25"/>
  <c r="H75" i="25"/>
  <c r="L58" i="25"/>
  <c r="K52" i="25"/>
  <c r="K47" i="25"/>
  <c r="K74" i="25"/>
  <c r="M137" i="25"/>
  <c r="J49" i="25"/>
  <c r="J50" i="25" s="1"/>
  <c r="J59" i="25" s="1"/>
  <c r="M140" i="25"/>
  <c r="M141" i="25"/>
  <c r="K73" i="25" s="1"/>
  <c r="K85" i="25" s="1"/>
  <c r="K99" i="25" s="1"/>
  <c r="H79" i="25"/>
  <c r="I79" i="25" s="1"/>
  <c r="F77" i="25"/>
  <c r="F70" i="25"/>
  <c r="E71" i="25"/>
  <c r="G55" i="25"/>
  <c r="D86" i="25"/>
  <c r="D84" i="25"/>
  <c r="D89" i="25" s="1"/>
  <c r="D88" i="25"/>
  <c r="L67" i="25"/>
  <c r="K76" i="25"/>
  <c r="L141" i="25"/>
  <c r="J73" i="25" s="1"/>
  <c r="J85" i="25" s="1"/>
  <c r="J99" i="25" s="1"/>
  <c r="S136" i="25"/>
  <c r="P48" i="25"/>
  <c r="I66" i="25" l="1"/>
  <c r="I68" i="25" s="1"/>
  <c r="I75" i="25" s="1"/>
  <c r="K108" i="25"/>
  <c r="L109" i="25"/>
  <c r="T136" i="25"/>
  <c r="Q48" i="25"/>
  <c r="D87" i="25"/>
  <c r="D90" i="25" s="1"/>
  <c r="G82" i="25"/>
  <c r="G56" i="25"/>
  <c r="G69" i="25" s="1"/>
  <c r="E78" i="25"/>
  <c r="E83" i="25" s="1"/>
  <c r="F71" i="25"/>
  <c r="J80" i="25"/>
  <c r="J61" i="25"/>
  <c r="J60" i="25" s="1"/>
  <c r="J66" i="25" s="1"/>
  <c r="J68" i="25" s="1"/>
  <c r="L76" i="25"/>
  <c r="M67" i="25"/>
  <c r="H53" i="25"/>
  <c r="E72" i="25"/>
  <c r="N140" i="25"/>
  <c r="N137" i="25"/>
  <c r="K49" i="25"/>
  <c r="K50" i="25" s="1"/>
  <c r="K59" i="25" s="1"/>
  <c r="L74" i="25"/>
  <c r="M58" i="25"/>
  <c r="L52" i="25"/>
  <c r="L47" i="25"/>
  <c r="M109" i="25" l="1"/>
  <c r="L108" i="25"/>
  <c r="J75" i="25"/>
  <c r="K80" i="25"/>
  <c r="O140" i="25"/>
  <c r="H55" i="25"/>
  <c r="I53" i="25" s="1"/>
  <c r="N67" i="25"/>
  <c r="M76" i="25"/>
  <c r="J79" i="25"/>
  <c r="F78" i="25"/>
  <c r="F83" i="25" s="1"/>
  <c r="F86" i="25" s="1"/>
  <c r="G77" i="25"/>
  <c r="G70" i="25"/>
  <c r="U136" i="25"/>
  <c r="R48" i="25"/>
  <c r="N58" i="25"/>
  <c r="M52" i="25"/>
  <c r="M47" i="25"/>
  <c r="M74" i="25"/>
  <c r="K61" i="25"/>
  <c r="K60" i="25" s="1"/>
  <c r="K66" i="25" s="1"/>
  <c r="K68" i="25" s="1"/>
  <c r="O137" i="25"/>
  <c r="L49" i="25"/>
  <c r="N141" i="25"/>
  <c r="L73" i="25" s="1"/>
  <c r="L85" i="25" s="1"/>
  <c r="L99" i="25" s="1"/>
  <c r="F72" i="25"/>
  <c r="E86" i="25"/>
  <c r="E88" i="25"/>
  <c r="F88" i="25"/>
  <c r="E84" i="25"/>
  <c r="E89" i="25" s="1"/>
  <c r="L50" i="25" l="1"/>
  <c r="L59" i="25" s="1"/>
  <c r="N109" i="25"/>
  <c r="M108" i="25"/>
  <c r="K75" i="25"/>
  <c r="E87" i="25"/>
  <c r="E90" i="25" s="1"/>
  <c r="F87" i="25"/>
  <c r="F90" i="25" s="1"/>
  <c r="L80" i="25"/>
  <c r="N74" i="25"/>
  <c r="O58" i="25"/>
  <c r="N52" i="25"/>
  <c r="N47" i="25"/>
  <c r="N76" i="25"/>
  <c r="O67" i="25"/>
  <c r="I55" i="25"/>
  <c r="J53" i="25"/>
  <c r="P140" i="25"/>
  <c r="F84" i="25"/>
  <c r="F89" i="25" s="1"/>
  <c r="P137" i="25"/>
  <c r="M49" i="25"/>
  <c r="M50" i="25" s="1"/>
  <c r="M59" i="25" s="1"/>
  <c r="L61" i="25"/>
  <c r="L60" i="25" s="1"/>
  <c r="L66" i="25" s="1"/>
  <c r="L68" i="25" s="1"/>
  <c r="V136" i="25"/>
  <c r="S48" i="25"/>
  <c r="G71" i="25"/>
  <c r="G78" i="25" s="1"/>
  <c r="G83" i="25" s="1"/>
  <c r="G88" i="25" s="1"/>
  <c r="H56" i="25"/>
  <c r="H69" i="25" s="1"/>
  <c r="H82" i="25"/>
  <c r="O141" i="25"/>
  <c r="M73" i="25" s="1"/>
  <c r="M85" i="25" s="1"/>
  <c r="M99" i="25" s="1"/>
  <c r="K79" i="25"/>
  <c r="G72" i="25" l="1"/>
  <c r="O109" i="25"/>
  <c r="N108" i="25"/>
  <c r="L75" i="25"/>
  <c r="Q137" i="25"/>
  <c r="N49" i="25"/>
  <c r="Q140" i="25"/>
  <c r="J55" i="25"/>
  <c r="K53" i="25" s="1"/>
  <c r="P67" i="25"/>
  <c r="O76" i="25"/>
  <c r="G86" i="25"/>
  <c r="L79" i="25"/>
  <c r="H77" i="25"/>
  <c r="H70" i="25"/>
  <c r="W136" i="25"/>
  <c r="T48" i="25"/>
  <c r="M80" i="25"/>
  <c r="G84" i="25"/>
  <c r="G89" i="25" s="1"/>
  <c r="P141" i="25"/>
  <c r="N73" i="25" s="1"/>
  <c r="N85" i="25" s="1"/>
  <c r="N99" i="25" s="1"/>
  <c r="I82" i="25"/>
  <c r="I56" i="25"/>
  <c r="I69" i="25" s="1"/>
  <c r="N61" i="25"/>
  <c r="N60" i="25" s="1"/>
  <c r="P58" i="25"/>
  <c r="O52" i="25"/>
  <c r="O47" i="25"/>
  <c r="O74" i="25"/>
  <c r="M61" i="25"/>
  <c r="M60" i="25" s="1"/>
  <c r="M66" i="25" s="1"/>
  <c r="M68" i="25" s="1"/>
  <c r="N50" i="25" l="1"/>
  <c r="N59" i="25" s="1"/>
  <c r="P109" i="25"/>
  <c r="O108" i="25"/>
  <c r="M75" i="25"/>
  <c r="P74" i="25"/>
  <c r="Q58" i="25"/>
  <c r="P52" i="25"/>
  <c r="P47" i="25"/>
  <c r="I77" i="25"/>
  <c r="I70" i="25"/>
  <c r="H71" i="25"/>
  <c r="H78" i="25" s="1"/>
  <c r="H83" i="25" s="1"/>
  <c r="G87" i="25"/>
  <c r="G90" i="25" s="1"/>
  <c r="P76" i="25"/>
  <c r="Q67" i="25"/>
  <c r="K55" i="25"/>
  <c r="L53" i="25" s="1"/>
  <c r="R140" i="25"/>
  <c r="O49" i="25"/>
  <c r="R137" i="25"/>
  <c r="M79" i="25"/>
  <c r="X136" i="25"/>
  <c r="U48" i="25"/>
  <c r="J82" i="25"/>
  <c r="J56" i="25"/>
  <c r="J69" i="25" s="1"/>
  <c r="Q141" i="25"/>
  <c r="O73" i="25" s="1"/>
  <c r="O85" i="25" s="1"/>
  <c r="O99" i="25" s="1"/>
  <c r="N80" i="25"/>
  <c r="N66" i="25"/>
  <c r="N68" i="25" s="1"/>
  <c r="N79" i="25"/>
  <c r="O50" i="25" l="1"/>
  <c r="O59" i="25" s="1"/>
  <c r="O61" i="25"/>
  <c r="O60" i="25" s="1"/>
  <c r="Q109" i="25"/>
  <c r="P108" i="25"/>
  <c r="N75" i="25"/>
  <c r="J77" i="25"/>
  <c r="J70" i="25"/>
  <c r="H86" i="25"/>
  <c r="H87" i="25" s="1"/>
  <c r="H90" i="25" s="1"/>
  <c r="H88" i="25"/>
  <c r="H84" i="25"/>
  <c r="H89" i="25" s="1"/>
  <c r="V48" i="25"/>
  <c r="Y136" i="25"/>
  <c r="S137" i="25"/>
  <c r="P49" i="25"/>
  <c r="S140" i="25"/>
  <c r="S141" i="25" s="1"/>
  <c r="Q73" i="25" s="1"/>
  <c r="Q85" i="25" s="1"/>
  <c r="Q99" i="25" s="1"/>
  <c r="L55" i="25"/>
  <c r="R67" i="25"/>
  <c r="Q76" i="25"/>
  <c r="I71" i="25"/>
  <c r="I78" i="25" s="1"/>
  <c r="I83" i="25" s="1"/>
  <c r="R58" i="25"/>
  <c r="Q52" i="25"/>
  <c r="Q47" i="25"/>
  <c r="Q74" i="25"/>
  <c r="O80" i="25"/>
  <c r="O66" i="25"/>
  <c r="O68" i="25" s="1"/>
  <c r="O79" i="25"/>
  <c r="R141" i="25"/>
  <c r="P73" i="25" s="1"/>
  <c r="P85" i="25" s="1"/>
  <c r="P99" i="25" s="1"/>
  <c r="K82" i="25"/>
  <c r="K56" i="25"/>
  <c r="K69" i="25" s="1"/>
  <c r="H72" i="25"/>
  <c r="P50" i="25" l="1"/>
  <c r="P59" i="25" s="1"/>
  <c r="I72" i="25"/>
  <c r="Q108" i="25"/>
  <c r="R109" i="25"/>
  <c r="O75" i="25"/>
  <c r="R74" i="25"/>
  <c r="S58" i="25"/>
  <c r="R52" i="25"/>
  <c r="R47" i="25"/>
  <c r="L56" i="25"/>
  <c r="L69" i="25" s="1"/>
  <c r="L82" i="25"/>
  <c r="P80" i="25"/>
  <c r="Z136" i="25"/>
  <c r="W48" i="25"/>
  <c r="I86" i="25"/>
  <c r="I87" i="25" s="1"/>
  <c r="I90" i="25" s="1"/>
  <c r="I88" i="25"/>
  <c r="I84" i="25"/>
  <c r="I89" i="25" s="1"/>
  <c r="K77" i="25"/>
  <c r="K70" i="25"/>
  <c r="P61" i="25"/>
  <c r="P60" i="25" s="1"/>
  <c r="P66" i="25" s="1"/>
  <c r="P68" i="25" s="1"/>
  <c r="R76" i="25"/>
  <c r="S67" i="25"/>
  <c r="M53" i="25"/>
  <c r="T140" i="25"/>
  <c r="T137" i="25"/>
  <c r="Q49" i="25"/>
  <c r="J71" i="25"/>
  <c r="J78" i="25" s="1"/>
  <c r="J83" i="25" s="1"/>
  <c r="Q50" i="25" l="1"/>
  <c r="Q59" i="25" s="1"/>
  <c r="R108" i="25"/>
  <c r="S109" i="25"/>
  <c r="P79" i="25"/>
  <c r="P75" i="25"/>
  <c r="J86" i="25"/>
  <c r="J87" i="25" s="1"/>
  <c r="J90" i="25" s="1"/>
  <c r="J88" i="25"/>
  <c r="J84" i="25"/>
  <c r="J89" i="25" s="1"/>
  <c r="Q80" i="25"/>
  <c r="U140" i="25"/>
  <c r="M55" i="25"/>
  <c r="K71" i="25"/>
  <c r="K78" i="25" s="1"/>
  <c r="K83" i="25" s="1"/>
  <c r="T58" i="25"/>
  <c r="S52" i="25"/>
  <c r="S47" i="25"/>
  <c r="S74" i="25"/>
  <c r="Q61" i="25"/>
  <c r="Q60" i="25" s="1"/>
  <c r="Q66" i="25" s="1"/>
  <c r="Q68" i="25" s="1"/>
  <c r="J72" i="25"/>
  <c r="U137" i="25"/>
  <c r="R49" i="25"/>
  <c r="R50" i="25" s="1"/>
  <c r="R59" i="25" s="1"/>
  <c r="T141" i="25"/>
  <c r="R73" i="25" s="1"/>
  <c r="R85" i="25" s="1"/>
  <c r="R99" i="25" s="1"/>
  <c r="T67" i="25"/>
  <c r="S76" i="25"/>
  <c r="AA136" i="25"/>
  <c r="X48" i="25"/>
  <c r="L77" i="25"/>
  <c r="L70" i="25"/>
  <c r="S108" i="25" l="1"/>
  <c r="T109" i="25"/>
  <c r="R61" i="25"/>
  <c r="R60" i="25" s="1"/>
  <c r="R66" i="25" s="1"/>
  <c r="R68" i="25" s="1"/>
  <c r="L71" i="25"/>
  <c r="L78" i="25" s="1"/>
  <c r="K86" i="25"/>
  <c r="K87" i="25" s="1"/>
  <c r="K90" i="25" s="1"/>
  <c r="K88" i="25"/>
  <c r="K84" i="25"/>
  <c r="K89" i="25" s="1"/>
  <c r="T76" i="25"/>
  <c r="U67" i="25"/>
  <c r="V137" i="25"/>
  <c r="S49" i="25"/>
  <c r="S50" i="25" s="1"/>
  <c r="S59" i="25" s="1"/>
  <c r="M82" i="25"/>
  <c r="M56" i="25"/>
  <c r="M69" i="25" s="1"/>
  <c r="V140" i="25"/>
  <c r="Q75" i="25"/>
  <c r="L83" i="25"/>
  <c r="AB136" i="25"/>
  <c r="Y48" i="25"/>
  <c r="R80" i="25"/>
  <c r="T74" i="25"/>
  <c r="U58" i="25"/>
  <c r="T52" i="25"/>
  <c r="T47" i="25"/>
  <c r="K72" i="25"/>
  <c r="N53" i="25"/>
  <c r="U141" i="25"/>
  <c r="S73" i="25" s="1"/>
  <c r="S85" i="25" s="1"/>
  <c r="S99" i="25" s="1"/>
  <c r="Q79" i="25"/>
  <c r="R79" i="25" l="1"/>
  <c r="L72" i="25"/>
  <c r="T108" i="25"/>
  <c r="U109" i="25"/>
  <c r="AC136" i="25"/>
  <c r="Z48" i="25"/>
  <c r="W140" i="25"/>
  <c r="M77" i="25"/>
  <c r="M70" i="25"/>
  <c r="S80" i="25"/>
  <c r="V67" i="25"/>
  <c r="U76" i="25"/>
  <c r="N55" i="25"/>
  <c r="V58" i="25"/>
  <c r="U52" i="25"/>
  <c r="U47" i="25"/>
  <c r="U74" i="25"/>
  <c r="S61" i="25"/>
  <c r="S60" i="25" s="1"/>
  <c r="S66" i="25" s="1"/>
  <c r="S68" i="25" s="1"/>
  <c r="R75" i="25"/>
  <c r="L86" i="25"/>
  <c r="L87" i="25" s="1"/>
  <c r="L84" i="25"/>
  <c r="L89" i="25" s="1"/>
  <c r="G28" i="25" s="1"/>
  <c r="C105" i="25" s="1"/>
  <c r="L88" i="25"/>
  <c r="B105" i="25" s="1"/>
  <c r="V141" i="25"/>
  <c r="T73" i="25" s="1"/>
  <c r="T85" i="25" s="1"/>
  <c r="T99" i="25" s="1"/>
  <c r="W137" i="25"/>
  <c r="T49" i="25"/>
  <c r="T50" i="25" l="1"/>
  <c r="T59" i="25" s="1"/>
  <c r="U108" i="25"/>
  <c r="V109" i="25"/>
  <c r="S75" i="25"/>
  <c r="T80" i="25"/>
  <c r="V74" i="25"/>
  <c r="W58" i="25"/>
  <c r="V52" i="25"/>
  <c r="V47" i="25"/>
  <c r="N82" i="25"/>
  <c r="N56" i="25"/>
  <c r="N69" i="25" s="1"/>
  <c r="S79" i="25"/>
  <c r="X140" i="25"/>
  <c r="AD136" i="25"/>
  <c r="AA48" i="25"/>
  <c r="X137" i="25"/>
  <c r="U49" i="25"/>
  <c r="L90" i="25"/>
  <c r="G29" i="25" s="1"/>
  <c r="D105" i="25" s="1"/>
  <c r="G30" i="25"/>
  <c r="A105" i="25" s="1"/>
  <c r="T61" i="25"/>
  <c r="T60" i="25" s="1"/>
  <c r="T66" i="25" s="1"/>
  <c r="T68" i="25" s="1"/>
  <c r="O53" i="25"/>
  <c r="V76" i="25"/>
  <c r="W67" i="25"/>
  <c r="M71" i="25"/>
  <c r="M78" i="25" s="1"/>
  <c r="M83" i="25" s="1"/>
  <c r="W141" i="25"/>
  <c r="U73" i="25" s="1"/>
  <c r="U85" i="25" s="1"/>
  <c r="U99" i="25" s="1"/>
  <c r="U50" i="25" l="1"/>
  <c r="U59" i="25" s="1"/>
  <c r="U80" i="25" s="1"/>
  <c r="V108" i="25"/>
  <c r="W109" i="25"/>
  <c r="T79" i="25"/>
  <c r="M72" i="25"/>
  <c r="T75" i="25"/>
  <c r="X67" i="25"/>
  <c r="W76" i="25"/>
  <c r="O55" i="25"/>
  <c r="Y140" i="25"/>
  <c r="Y141" i="25"/>
  <c r="W73" i="25" s="1"/>
  <c r="W85" i="25" s="1"/>
  <c r="W99" i="25" s="1"/>
  <c r="M86" i="25"/>
  <c r="M87" i="25" s="1"/>
  <c r="M90" i="25" s="1"/>
  <c r="M84" i="25"/>
  <c r="M89" i="25" s="1"/>
  <c r="M88" i="25"/>
  <c r="N77" i="25"/>
  <c r="N70" i="25"/>
  <c r="X58" i="25"/>
  <c r="W52" i="25"/>
  <c r="W47" i="25"/>
  <c r="W74" i="25"/>
  <c r="U61" i="25"/>
  <c r="U60" i="25" s="1"/>
  <c r="Y137" i="25"/>
  <c r="V49" i="25"/>
  <c r="V50" i="25" s="1"/>
  <c r="V59" i="25" s="1"/>
  <c r="AE136" i="25"/>
  <c r="AB48" i="25"/>
  <c r="X141" i="25"/>
  <c r="V73" i="25" s="1"/>
  <c r="V85" i="25" s="1"/>
  <c r="V99" i="25" s="1"/>
  <c r="U66" i="25" l="1"/>
  <c r="U68" i="25" s="1"/>
  <c r="W108" i="25"/>
  <c r="X109" i="25"/>
  <c r="U79" i="25"/>
  <c r="U75" i="25"/>
  <c r="V80" i="25"/>
  <c r="V61" i="25"/>
  <c r="V60" i="25" s="1"/>
  <c r="V66" i="25" s="1"/>
  <c r="V68" i="25" s="1"/>
  <c r="O82" i="25"/>
  <c r="O56" i="25"/>
  <c r="O69" i="25" s="1"/>
  <c r="X76" i="25"/>
  <c r="Y67" i="25"/>
  <c r="AF136" i="25"/>
  <c r="AC48" i="25"/>
  <c r="W49" i="25"/>
  <c r="W50" i="25" s="1"/>
  <c r="W59" i="25" s="1"/>
  <c r="Z137" i="25"/>
  <c r="W61" i="25"/>
  <c r="W60" i="25" s="1"/>
  <c r="X74" i="25"/>
  <c r="Y58" i="25"/>
  <c r="X52" i="25"/>
  <c r="X47" i="25"/>
  <c r="N71" i="25"/>
  <c r="N78" i="25" s="1"/>
  <c r="N83" i="25" s="1"/>
  <c r="Z140" i="25"/>
  <c r="P53" i="25"/>
  <c r="X108" i="25" l="1"/>
  <c r="Y109" i="25"/>
  <c r="V79" i="25"/>
  <c r="W79" i="25" s="1"/>
  <c r="N86" i="25"/>
  <c r="N87" i="25" s="1"/>
  <c r="N90" i="25" s="1"/>
  <c r="N88" i="25"/>
  <c r="N84" i="25"/>
  <c r="N89" i="25" s="1"/>
  <c r="V75" i="25"/>
  <c r="AA140" i="25"/>
  <c r="AA141" i="25"/>
  <c r="Y73" i="25" s="1"/>
  <c r="Y85" i="25" s="1"/>
  <c r="Y99" i="25" s="1"/>
  <c r="Z58" i="25"/>
  <c r="Y52" i="25"/>
  <c r="Y47" i="25"/>
  <c r="Y74" i="25"/>
  <c r="W80" i="25"/>
  <c r="W66" i="25"/>
  <c r="W68" i="25" s="1"/>
  <c r="AD48" i="25"/>
  <c r="AG136" i="25"/>
  <c r="P55" i="25"/>
  <c r="Q53" i="25" s="1"/>
  <c r="Z141" i="25"/>
  <c r="X73" i="25" s="1"/>
  <c r="X85" i="25" s="1"/>
  <c r="X99" i="25" s="1"/>
  <c r="N72" i="25"/>
  <c r="AA137" i="25"/>
  <c r="X49" i="25"/>
  <c r="X50" i="25" s="1"/>
  <c r="X59" i="25" s="1"/>
  <c r="Z67" i="25"/>
  <c r="Y76" i="25"/>
  <c r="O77" i="25"/>
  <c r="O70" i="25"/>
  <c r="Y108" i="25" l="1"/>
  <c r="Z109" i="25"/>
  <c r="O71" i="25"/>
  <c r="O78" i="25" s="1"/>
  <c r="O83" i="25" s="1"/>
  <c r="X80" i="25"/>
  <c r="Q55" i="25"/>
  <c r="AH136" i="25"/>
  <c r="AE48" i="25"/>
  <c r="Z74" i="25"/>
  <c r="AA58" i="25"/>
  <c r="Z52" i="25"/>
  <c r="Z47" i="25"/>
  <c r="Z76" i="25"/>
  <c r="AA67" i="25"/>
  <c r="AB137" i="25"/>
  <c r="Y49" i="25"/>
  <c r="Y50" i="25" s="1"/>
  <c r="Y59" i="25" s="1"/>
  <c r="P56" i="25"/>
  <c r="P69" i="25" s="1"/>
  <c r="P82" i="25"/>
  <c r="W75" i="25"/>
  <c r="X61" i="25"/>
  <c r="X60" i="25" s="1"/>
  <c r="X66" i="25" s="1"/>
  <c r="X68" i="25" s="1"/>
  <c r="AB140" i="25"/>
  <c r="Y61" i="25" l="1"/>
  <c r="Y60" i="25" s="1"/>
  <c r="Y66" i="25" s="1"/>
  <c r="Y68" i="25" s="1"/>
  <c r="Z108" i="25"/>
  <c r="AA109" i="25"/>
  <c r="O72" i="25"/>
  <c r="X75" i="25"/>
  <c r="AC140" i="25"/>
  <c r="AC141" i="25"/>
  <c r="AA73" i="25" s="1"/>
  <c r="AA85" i="25" s="1"/>
  <c r="AA99" i="25" s="1"/>
  <c r="P77" i="25"/>
  <c r="P70" i="25"/>
  <c r="AC137" i="25"/>
  <c r="Z49" i="25"/>
  <c r="Z50" i="25" s="1"/>
  <c r="Z59" i="25" s="1"/>
  <c r="AB58" i="25"/>
  <c r="AA52" i="25"/>
  <c r="AA47" i="25"/>
  <c r="AA74" i="25"/>
  <c r="AI136" i="25"/>
  <c r="AF48" i="25"/>
  <c r="Q82" i="25"/>
  <c r="Q56" i="25"/>
  <c r="Q69" i="25" s="1"/>
  <c r="AB141" i="25"/>
  <c r="Z73" i="25" s="1"/>
  <c r="Z85" i="25" s="1"/>
  <c r="Z99" i="25" s="1"/>
  <c r="Y80" i="25"/>
  <c r="AB67" i="25"/>
  <c r="AA76" i="25"/>
  <c r="AQ67" i="25"/>
  <c r="O86" i="25"/>
  <c r="O87" i="25" s="1"/>
  <c r="O90" i="25" s="1"/>
  <c r="O84" i="25"/>
  <c r="O89" i="25" s="1"/>
  <c r="O88" i="25"/>
  <c r="R53" i="25"/>
  <c r="X79" i="25"/>
  <c r="Y79" i="25" s="1"/>
  <c r="Z61" i="25" l="1"/>
  <c r="Z60" i="25" s="1"/>
  <c r="AA108" i="25"/>
  <c r="AB109" i="25"/>
  <c r="R55" i="25"/>
  <c r="AB76" i="25"/>
  <c r="AC67" i="25"/>
  <c r="Y75" i="25"/>
  <c r="Q77" i="25"/>
  <c r="Q70" i="25"/>
  <c r="AD137" i="25"/>
  <c r="AA49" i="25"/>
  <c r="AA50" i="25" s="1"/>
  <c r="AA59" i="25" s="1"/>
  <c r="AJ136" i="25"/>
  <c r="AG48" i="25"/>
  <c r="AB74" i="25"/>
  <c r="AC58" i="25"/>
  <c r="AB52" i="25"/>
  <c r="AB47" i="25"/>
  <c r="Z80" i="25"/>
  <c r="Z66" i="25"/>
  <c r="Z68" i="25" s="1"/>
  <c r="Z79" i="25"/>
  <c r="P71" i="25"/>
  <c r="P78" i="25" s="1"/>
  <c r="P83" i="25" s="1"/>
  <c r="AD140" i="25"/>
  <c r="AD141" i="25" s="1"/>
  <c r="AB73" i="25" s="1"/>
  <c r="AB85" i="25" s="1"/>
  <c r="AB99" i="25" s="1"/>
  <c r="P72" i="25" l="1"/>
  <c r="AA61" i="25"/>
  <c r="AA60" i="25" s="1"/>
  <c r="AA66" i="25" s="1"/>
  <c r="AA68" i="25" s="1"/>
  <c r="AB108" i="25"/>
  <c r="AC109" i="25"/>
  <c r="P86" i="25"/>
  <c r="P87" i="25" s="1"/>
  <c r="P90" i="25" s="1"/>
  <c r="P84" i="25"/>
  <c r="P89" i="25" s="1"/>
  <c r="P88" i="25"/>
  <c r="Z75" i="25"/>
  <c r="AD58" i="25"/>
  <c r="AC52" i="25"/>
  <c r="AC47" i="25"/>
  <c r="AC74" i="25"/>
  <c r="AK136" i="25"/>
  <c r="AH48" i="25"/>
  <c r="AA80" i="25"/>
  <c r="Q71" i="25"/>
  <c r="Q78" i="25" s="1"/>
  <c r="Q83" i="25" s="1"/>
  <c r="AD67" i="25"/>
  <c r="AC76" i="25"/>
  <c r="R82" i="25"/>
  <c r="R56" i="25"/>
  <c r="R69" i="25" s="1"/>
  <c r="AE140" i="25"/>
  <c r="AE141" i="25"/>
  <c r="AC73" i="25" s="1"/>
  <c r="AC85" i="25" s="1"/>
  <c r="AC99" i="25" s="1"/>
  <c r="AE137" i="25"/>
  <c r="AB49" i="25"/>
  <c r="AB50" i="25" s="1"/>
  <c r="AB59" i="25" s="1"/>
  <c r="S53" i="25"/>
  <c r="Q72" i="25" l="1"/>
  <c r="AA79" i="25"/>
  <c r="AC108" i="25"/>
  <c r="AD109" i="25"/>
  <c r="AB80" i="25"/>
  <c r="R77" i="25"/>
  <c r="R70" i="25"/>
  <c r="AL136" i="25"/>
  <c r="AI48" i="25"/>
  <c r="AD74" i="25"/>
  <c r="AE58" i="25"/>
  <c r="AD52" i="25"/>
  <c r="AD47" i="25"/>
  <c r="S55" i="25"/>
  <c r="T53" i="25" s="1"/>
  <c r="Q86" i="25"/>
  <c r="Q87" i="25" s="1"/>
  <c r="Q90" i="25" s="1"/>
  <c r="Q84" i="25"/>
  <c r="Q89" i="25" s="1"/>
  <c r="Q88" i="25"/>
  <c r="AF137" i="25"/>
  <c r="AC49" i="25"/>
  <c r="AC50" i="25" s="1"/>
  <c r="AC59" i="25" s="1"/>
  <c r="AF140" i="25"/>
  <c r="AF141" i="25" s="1"/>
  <c r="AD73" i="25" s="1"/>
  <c r="AD85" i="25" s="1"/>
  <c r="AD99" i="25" s="1"/>
  <c r="AD76" i="25"/>
  <c r="AE67" i="25"/>
  <c r="AA75" i="25"/>
  <c r="AB61" i="25"/>
  <c r="AB60" i="25" s="1"/>
  <c r="AB66" i="25" s="1"/>
  <c r="AB68" i="25" s="1"/>
  <c r="AD108" i="25" l="1"/>
  <c r="AE109" i="25"/>
  <c r="AB75" i="25"/>
  <c r="AG137" i="25"/>
  <c r="AD49" i="25"/>
  <c r="AD50" i="25" s="1"/>
  <c r="AD59" i="25" s="1"/>
  <c r="T55" i="25"/>
  <c r="R71" i="25"/>
  <c r="R78" i="25" s="1"/>
  <c r="R83" i="25" s="1"/>
  <c r="AF67" i="25"/>
  <c r="AE76" i="25"/>
  <c r="AG140" i="25"/>
  <c r="AG141" i="25"/>
  <c r="AE73" i="25" s="1"/>
  <c r="AE85" i="25" s="1"/>
  <c r="AE99" i="25" s="1"/>
  <c r="AC80" i="25"/>
  <c r="S82" i="25"/>
  <c r="S56" i="25"/>
  <c r="S69" i="25" s="1"/>
  <c r="AD61" i="25"/>
  <c r="AD60" i="25" s="1"/>
  <c r="AF58" i="25"/>
  <c r="AE52" i="25"/>
  <c r="AE47" i="25"/>
  <c r="AE74" i="25"/>
  <c r="AC61" i="25"/>
  <c r="AC60" i="25" s="1"/>
  <c r="AC66" i="25" s="1"/>
  <c r="AC68" i="25" s="1"/>
  <c r="AM136" i="25"/>
  <c r="AJ48" i="25"/>
  <c r="AB79" i="25"/>
  <c r="AF109" i="25" l="1"/>
  <c r="AE108" i="25"/>
  <c r="R86" i="25"/>
  <c r="R87" i="25" s="1"/>
  <c r="R90" i="25" s="1"/>
  <c r="R84" i="25"/>
  <c r="R89" i="25" s="1"/>
  <c r="R88" i="25"/>
  <c r="AN136" i="25"/>
  <c r="AK48" i="25"/>
  <c r="AC75" i="25"/>
  <c r="T56" i="25"/>
  <c r="T69" i="25" s="1"/>
  <c r="T82" i="25"/>
  <c r="AD80" i="25"/>
  <c r="AD66" i="25"/>
  <c r="AD68" i="25" s="1"/>
  <c r="AF74" i="25"/>
  <c r="AG58" i="25"/>
  <c r="AF52" i="25"/>
  <c r="AF47" i="25"/>
  <c r="S77" i="25"/>
  <c r="S70" i="25"/>
  <c r="AC79" i="25"/>
  <c r="AD79" i="25" s="1"/>
  <c r="AH140" i="25"/>
  <c r="AF76" i="25"/>
  <c r="AG67" i="25"/>
  <c r="AR67" i="25"/>
  <c r="R72" i="25"/>
  <c r="U53" i="25"/>
  <c r="AH137" i="25"/>
  <c r="AE49" i="25"/>
  <c r="AE50" i="25" s="1"/>
  <c r="AE59" i="25" s="1"/>
  <c r="AF108" i="25" l="1"/>
  <c r="AG109" i="25"/>
  <c r="AI137" i="25"/>
  <c r="AF49" i="25"/>
  <c r="AF61" i="25" s="1"/>
  <c r="AF60" i="25" s="1"/>
  <c r="AH67" i="25"/>
  <c r="AG76" i="25"/>
  <c r="AI140" i="25"/>
  <c r="AI141" i="25" s="1"/>
  <c r="AG73" i="25" s="1"/>
  <c r="AG85" i="25" s="1"/>
  <c r="AG99" i="25" s="1"/>
  <c r="AD75" i="25"/>
  <c r="AL48" i="25"/>
  <c r="AO136" i="25"/>
  <c r="AE80" i="25"/>
  <c r="U55" i="25"/>
  <c r="AH141" i="25"/>
  <c r="AF73" i="25" s="1"/>
  <c r="AF85" i="25" s="1"/>
  <c r="AF99" i="25" s="1"/>
  <c r="S71" i="25"/>
  <c r="S78" i="25" s="1"/>
  <c r="S83" i="25" s="1"/>
  <c r="AH58" i="25"/>
  <c r="AG52" i="25"/>
  <c r="AG47" i="25"/>
  <c r="AG74" i="25"/>
  <c r="AE61" i="25"/>
  <c r="AE60" i="25" s="1"/>
  <c r="AE66" i="25" s="1"/>
  <c r="AE68" i="25" s="1"/>
  <c r="T77" i="25"/>
  <c r="T70" i="25"/>
  <c r="AF50" i="25" l="1"/>
  <c r="AF59" i="25" s="1"/>
  <c r="AG108" i="25"/>
  <c r="AH109" i="25"/>
  <c r="S86" i="25"/>
  <c r="S87" i="25" s="1"/>
  <c r="S90" i="25" s="1"/>
  <c r="S88" i="25"/>
  <c r="S84" i="25"/>
  <c r="S89" i="25" s="1"/>
  <c r="U82" i="25"/>
  <c r="U56" i="25"/>
  <c r="U69" i="25" s="1"/>
  <c r="AE75" i="25"/>
  <c r="AP136" i="25"/>
  <c r="AM48" i="25"/>
  <c r="AF80" i="25"/>
  <c r="AF66" i="25"/>
  <c r="AF68" i="25" s="1"/>
  <c r="T71" i="25"/>
  <c r="T78" i="25" s="1"/>
  <c r="T83" i="25" s="1"/>
  <c r="AH74" i="25"/>
  <c r="AI58" i="25"/>
  <c r="AH52" i="25"/>
  <c r="AH47" i="25"/>
  <c r="S72" i="25"/>
  <c r="V53" i="25"/>
  <c r="AE79" i="25"/>
  <c r="AF79" i="25" s="1"/>
  <c r="AJ140" i="25"/>
  <c r="AJ141" i="25" s="1"/>
  <c r="AH73" i="25" s="1"/>
  <c r="AH85" i="25" s="1"/>
  <c r="AH99" i="25" s="1"/>
  <c r="AH76" i="25"/>
  <c r="AI67" i="25"/>
  <c r="AJ137" i="25"/>
  <c r="AG49" i="25"/>
  <c r="AG50" i="25" s="1"/>
  <c r="AG59" i="25" s="1"/>
  <c r="AI109" i="25" l="1"/>
  <c r="AH108" i="25"/>
  <c r="T86" i="25"/>
  <c r="T87" i="25" s="1"/>
  <c r="T90" i="25" s="1"/>
  <c r="T84" i="25"/>
  <c r="T89" i="25" s="1"/>
  <c r="T88" i="25"/>
  <c r="U77" i="25"/>
  <c r="U70" i="25"/>
  <c r="AK137" i="25"/>
  <c r="AH49" i="25"/>
  <c r="AH50" i="25" s="1"/>
  <c r="AH59" i="25" s="1"/>
  <c r="AG80" i="25"/>
  <c r="AJ67" i="25"/>
  <c r="AI76" i="25"/>
  <c r="AK140" i="25"/>
  <c r="V55" i="25"/>
  <c r="W53" i="25" s="1"/>
  <c r="AJ58" i="25"/>
  <c r="AI52" i="25"/>
  <c r="AI47" i="25"/>
  <c r="AI74" i="25"/>
  <c r="AG61" i="25"/>
  <c r="AG60" i="25" s="1"/>
  <c r="AG66" i="25" s="1"/>
  <c r="AG68" i="25" s="1"/>
  <c r="T72" i="25"/>
  <c r="AF75" i="25"/>
  <c r="AQ136" i="25"/>
  <c r="AN48" i="25"/>
  <c r="AH61" i="25" l="1"/>
  <c r="AH60" i="25" s="1"/>
  <c r="AH66" i="25" s="1"/>
  <c r="AH68" i="25" s="1"/>
  <c r="AJ109" i="25"/>
  <c r="AI108" i="25"/>
  <c r="W55" i="25"/>
  <c r="AL140" i="25"/>
  <c r="AL141" i="25" s="1"/>
  <c r="AJ73" i="25" s="1"/>
  <c r="AJ85" i="25" s="1"/>
  <c r="AJ99" i="25" s="1"/>
  <c r="AJ76" i="25"/>
  <c r="AK67" i="25"/>
  <c r="AG75" i="25"/>
  <c r="AH80" i="25"/>
  <c r="U71" i="25"/>
  <c r="U78" i="25" s="1"/>
  <c r="AR136" i="25"/>
  <c r="AO48" i="25"/>
  <c r="AJ74" i="25"/>
  <c r="AK58" i="25"/>
  <c r="AJ52" i="25"/>
  <c r="AJ47" i="25"/>
  <c r="V82" i="25"/>
  <c r="V56" i="25"/>
  <c r="V69" i="25" s="1"/>
  <c r="AK141" i="25"/>
  <c r="AI73" i="25" s="1"/>
  <c r="AI85" i="25" s="1"/>
  <c r="AI99" i="25" s="1"/>
  <c r="AG79" i="25"/>
  <c r="AH79" i="25" s="1"/>
  <c r="AL137" i="25"/>
  <c r="AI49" i="25"/>
  <c r="AI50" i="25" s="1"/>
  <c r="AI59" i="25" s="1"/>
  <c r="U83" i="25"/>
  <c r="AJ108" i="25" l="1"/>
  <c r="AK109" i="25"/>
  <c r="U72" i="25"/>
  <c r="AI80" i="25"/>
  <c r="W82" i="25"/>
  <c r="W56" i="25"/>
  <c r="W69" i="25" s="1"/>
  <c r="U86" i="25"/>
  <c r="U87" i="25" s="1"/>
  <c r="U90" i="25" s="1"/>
  <c r="U88" i="25"/>
  <c r="U84" i="25"/>
  <c r="U89" i="25" s="1"/>
  <c r="AM137" i="25"/>
  <c r="AJ49" i="25"/>
  <c r="V77" i="25"/>
  <c r="V70" i="25"/>
  <c r="AL58" i="25"/>
  <c r="AK52" i="25"/>
  <c r="AK47" i="25"/>
  <c r="AK74" i="25"/>
  <c r="AI61" i="25"/>
  <c r="AI60" i="25" s="1"/>
  <c r="AI66" i="25" s="1"/>
  <c r="AI68" i="25" s="1"/>
  <c r="AS136" i="25"/>
  <c r="AT136" i="25" s="1"/>
  <c r="AU136" i="25" s="1"/>
  <c r="AV136" i="25" s="1"/>
  <c r="AW136" i="25" s="1"/>
  <c r="AX136" i="25" s="1"/>
  <c r="AY136" i="25" s="1"/>
  <c r="AP48" i="25"/>
  <c r="AH75" i="25"/>
  <c r="AL67" i="25"/>
  <c r="AK76" i="25"/>
  <c r="AM140" i="25"/>
  <c r="X53" i="25"/>
  <c r="AJ50" i="25" l="1"/>
  <c r="AJ59" i="25" s="1"/>
  <c r="AJ61" i="25"/>
  <c r="AJ60" i="25" s="1"/>
  <c r="AL109" i="25"/>
  <c r="AK108" i="25"/>
  <c r="AI75" i="25"/>
  <c r="X55" i="25"/>
  <c r="AN140" i="25"/>
  <c r="AL76" i="25"/>
  <c r="AM67" i="25"/>
  <c r="AN137" i="25"/>
  <c r="AK49" i="25"/>
  <c r="AK61" i="25" s="1"/>
  <c r="AK60" i="25" s="1"/>
  <c r="AM141" i="25"/>
  <c r="AK73" i="25" s="1"/>
  <c r="AK85" i="25" s="1"/>
  <c r="AK99" i="25" s="1"/>
  <c r="AL74" i="25"/>
  <c r="AM58" i="25"/>
  <c r="AL52" i="25"/>
  <c r="AL47" i="25"/>
  <c r="V71" i="25"/>
  <c r="V78" i="25" s="1"/>
  <c r="V83" i="25" s="1"/>
  <c r="AJ80" i="25"/>
  <c r="AJ66" i="25"/>
  <c r="AJ68" i="25" s="1"/>
  <c r="W77" i="25"/>
  <c r="W70" i="25"/>
  <c r="AI79" i="25"/>
  <c r="AJ79" i="25" s="1"/>
  <c r="AK50" i="25" l="1"/>
  <c r="AK59" i="25" s="1"/>
  <c r="V72" i="25"/>
  <c r="AM109" i="25"/>
  <c r="AL108" i="25"/>
  <c r="V86" i="25"/>
  <c r="V87" i="25" s="1"/>
  <c r="V90" i="25" s="1"/>
  <c r="V88" i="25"/>
  <c r="V84" i="25"/>
  <c r="V89" i="25" s="1"/>
  <c r="W71" i="25"/>
  <c r="W78" i="25" s="1"/>
  <c r="AO137" i="25"/>
  <c r="AL49" i="25"/>
  <c r="AN67" i="25"/>
  <c r="AM76" i="25"/>
  <c r="AO140" i="25"/>
  <c r="X56" i="25"/>
  <c r="X69" i="25" s="1"/>
  <c r="X82" i="25"/>
  <c r="W83" i="25"/>
  <c r="AJ75" i="25"/>
  <c r="AL61" i="25"/>
  <c r="AL60" i="25" s="1"/>
  <c r="AN58" i="25"/>
  <c r="AM52" i="25"/>
  <c r="AM47" i="25"/>
  <c r="AM74" i="25"/>
  <c r="AK80" i="25"/>
  <c r="AK66" i="25"/>
  <c r="AK68" i="25" s="1"/>
  <c r="AK79" i="25"/>
  <c r="AN141" i="25"/>
  <c r="AL73" i="25" s="1"/>
  <c r="AL85" i="25" s="1"/>
  <c r="AL99" i="25" s="1"/>
  <c r="Y53" i="25"/>
  <c r="AL50" i="25" l="1"/>
  <c r="AL59" i="25" s="1"/>
  <c r="AN109" i="25"/>
  <c r="AM108" i="25"/>
  <c r="AN74" i="25"/>
  <c r="AO58" i="25"/>
  <c r="AN52" i="25"/>
  <c r="AN47" i="25"/>
  <c r="W86" i="25"/>
  <c r="W87" i="25" s="1"/>
  <c r="W90" i="25" s="1"/>
  <c r="W84" i="25"/>
  <c r="W89" i="25" s="1"/>
  <c r="W88" i="25"/>
  <c r="X77" i="25"/>
  <c r="X70" i="25"/>
  <c r="AP140" i="25"/>
  <c r="AN76" i="25"/>
  <c r="AO67" i="25"/>
  <c r="AP137" i="25"/>
  <c r="AM49" i="25"/>
  <c r="Y55" i="25"/>
  <c r="AK75" i="25"/>
  <c r="AO141" i="25"/>
  <c r="AM73" i="25" s="1"/>
  <c r="AM85" i="25" s="1"/>
  <c r="AM99" i="25" s="1"/>
  <c r="AL80" i="25"/>
  <c r="AL66" i="25"/>
  <c r="AL68" i="25" s="1"/>
  <c r="AL79" i="25"/>
  <c r="W72" i="25"/>
  <c r="AM50" i="25" l="1"/>
  <c r="AM59" i="25" s="1"/>
  <c r="AO109" i="25"/>
  <c r="AN108" i="25"/>
  <c r="Y82" i="25"/>
  <c r="Y56" i="25"/>
  <c r="Y69" i="25" s="1"/>
  <c r="AQ137" i="25"/>
  <c r="AN49" i="25"/>
  <c r="AN50" i="25" s="1"/>
  <c r="AN59" i="25" s="1"/>
  <c r="AQ140" i="25"/>
  <c r="X71" i="25"/>
  <c r="X78" i="25" s="1"/>
  <c r="X83" i="25" s="1"/>
  <c r="AL75" i="25"/>
  <c r="Z53" i="25"/>
  <c r="AM80" i="25"/>
  <c r="AP67" i="25"/>
  <c r="AO76" i="25"/>
  <c r="AP141" i="25"/>
  <c r="AN73" i="25" s="1"/>
  <c r="AN85" i="25" s="1"/>
  <c r="AN99" i="25" s="1"/>
  <c r="AN61" i="25"/>
  <c r="AN60" i="25" s="1"/>
  <c r="AP58" i="25"/>
  <c r="AO52" i="25"/>
  <c r="AO47" i="25"/>
  <c r="AO74" i="25"/>
  <c r="AM61" i="25"/>
  <c r="AM60" i="25" s="1"/>
  <c r="AM66" i="25" s="1"/>
  <c r="AM68" i="25" s="1"/>
  <c r="X72" i="25" l="1"/>
  <c r="AP109" i="25"/>
  <c r="AP108" i="25" s="1"/>
  <c r="AO108" i="25"/>
  <c r="AP76" i="25"/>
  <c r="AS67" i="25"/>
  <c r="AM75" i="25"/>
  <c r="Z55" i="25"/>
  <c r="AR140" i="25"/>
  <c r="AR137" i="25"/>
  <c r="AO49" i="25"/>
  <c r="AP74" i="25"/>
  <c r="AP52" i="25"/>
  <c r="AP47" i="25"/>
  <c r="X86" i="25"/>
  <c r="X87" i="25" s="1"/>
  <c r="X90" i="25" s="1"/>
  <c r="X84" i="25"/>
  <c r="X89" i="25" s="1"/>
  <c r="X88" i="25"/>
  <c r="AM79" i="25"/>
  <c r="AQ141" i="25"/>
  <c r="AO73" i="25" s="1"/>
  <c r="AO85" i="25" s="1"/>
  <c r="AO99" i="25" s="1"/>
  <c r="AN80" i="25"/>
  <c r="AN66" i="25"/>
  <c r="AN68" i="25" s="1"/>
  <c r="AN79" i="25"/>
  <c r="Y77" i="25"/>
  <c r="Y70" i="25"/>
  <c r="AO50" i="25" l="1"/>
  <c r="AO59" i="25" s="1"/>
  <c r="Y71" i="25"/>
  <c r="Y78" i="25" s="1"/>
  <c r="Y83" i="25" s="1"/>
  <c r="AN75" i="25"/>
  <c r="AO80" i="25"/>
  <c r="AS140" i="25"/>
  <c r="Z82" i="25"/>
  <c r="Z56" i="25"/>
  <c r="Z69" i="25" s="1"/>
  <c r="AO61" i="25"/>
  <c r="AO60" i="25" s="1"/>
  <c r="AO66" i="25" s="1"/>
  <c r="AO68" i="25" s="1"/>
  <c r="AS137" i="25"/>
  <c r="AT137" i="25" s="1"/>
  <c r="AU137" i="25" s="1"/>
  <c r="AV137" i="25" s="1"/>
  <c r="AW137" i="25" s="1"/>
  <c r="AX137" i="25" s="1"/>
  <c r="AY137" i="25" s="1"/>
  <c r="AP49" i="25"/>
  <c r="AP50" i="25" s="1"/>
  <c r="AP59" i="25" s="1"/>
  <c r="AR141" i="25"/>
  <c r="AP73" i="25" s="1"/>
  <c r="AP85" i="25" s="1"/>
  <c r="AP99" i="25" s="1"/>
  <c r="AQ99" i="25" s="1"/>
  <c r="A100" i="25" s="1"/>
  <c r="AA53" i="25"/>
  <c r="Y72" i="25" l="1"/>
  <c r="AO75" i="25"/>
  <c r="AA55" i="25"/>
  <c r="AB53" i="25" s="1"/>
  <c r="AP80" i="25"/>
  <c r="AT140" i="25"/>
  <c r="AT141" i="25" s="1"/>
  <c r="AP61" i="25"/>
  <c r="AP60" i="25" s="1"/>
  <c r="AP66" i="25" s="1"/>
  <c r="AP68" i="25" s="1"/>
  <c r="Z77" i="25"/>
  <c r="Z70" i="25"/>
  <c r="AS141" i="25"/>
  <c r="AO79" i="25"/>
  <c r="Y86" i="25"/>
  <c r="Y87" i="25" s="1"/>
  <c r="Y90" i="25" s="1"/>
  <c r="Y84" i="25"/>
  <c r="Y89" i="25" s="1"/>
  <c r="Y88" i="25"/>
  <c r="AP75" i="25" l="1"/>
  <c r="Z71" i="25"/>
  <c r="Z78" i="25" s="1"/>
  <c r="Z83" i="25" s="1"/>
  <c r="AB55" i="25"/>
  <c r="AU140" i="25"/>
  <c r="AP79" i="25"/>
  <c r="AA82" i="25"/>
  <c r="AA56" i="25"/>
  <c r="AA69" i="25" s="1"/>
  <c r="Z86" i="25" l="1"/>
  <c r="Z87" i="25" s="1"/>
  <c r="Z90" i="25" s="1"/>
  <c r="Z84" i="25"/>
  <c r="Z89" i="25" s="1"/>
  <c r="Z88" i="25"/>
  <c r="AV140" i="25"/>
  <c r="AA77" i="25"/>
  <c r="AA70" i="25"/>
  <c r="AB56" i="25"/>
  <c r="AB69" i="25" s="1"/>
  <c r="AB82" i="25"/>
  <c r="AU141" i="25"/>
  <c r="AC53" i="25"/>
  <c r="Z72" i="25"/>
  <c r="AB77" i="25" l="1"/>
  <c r="AB70" i="25"/>
  <c r="AW140" i="25"/>
  <c r="AW141" i="25"/>
  <c r="AC55" i="25"/>
  <c r="AD53" i="25"/>
  <c r="AA71" i="25"/>
  <c r="AA78" i="25" s="1"/>
  <c r="AA83" i="25" s="1"/>
  <c r="AV141" i="25"/>
  <c r="AA72" i="25" l="1"/>
  <c r="AD55" i="25"/>
  <c r="AE53" i="25" s="1"/>
  <c r="AA86" i="25"/>
  <c r="AA87" i="25" s="1"/>
  <c r="AA90" i="25" s="1"/>
  <c r="AA84" i="25"/>
  <c r="AA89" i="25" s="1"/>
  <c r="AA88" i="25"/>
  <c r="AC82" i="25"/>
  <c r="AC56" i="25"/>
  <c r="AC69" i="25" s="1"/>
  <c r="AX140" i="25"/>
  <c r="AX141" i="25" s="1"/>
  <c r="AB71" i="25"/>
  <c r="AB78" i="25" s="1"/>
  <c r="AB83" i="25" s="1"/>
  <c r="AB72" i="25" l="1"/>
  <c r="AB86" i="25"/>
  <c r="AB87" i="25" s="1"/>
  <c r="AB90" i="25" s="1"/>
  <c r="AB84" i="25"/>
  <c r="AB89" i="25" s="1"/>
  <c r="AB88" i="25"/>
  <c r="AE55" i="25"/>
  <c r="AF53" i="25"/>
  <c r="AY140" i="25"/>
  <c r="AY141" i="25"/>
  <c r="AC77" i="25"/>
  <c r="AC70" i="25"/>
  <c r="AD82" i="25"/>
  <c r="AD56" i="25"/>
  <c r="AD69" i="25" s="1"/>
  <c r="AD77" i="25" l="1"/>
  <c r="AD70" i="25"/>
  <c r="AC71" i="25"/>
  <c r="AC78" i="25" s="1"/>
  <c r="AC83" i="25" s="1"/>
  <c r="AF55" i="25"/>
  <c r="AE82" i="25"/>
  <c r="AE56" i="25"/>
  <c r="AE69" i="25" s="1"/>
  <c r="AC72" i="25" l="1"/>
  <c r="AF56" i="25"/>
  <c r="AF69" i="25" s="1"/>
  <c r="AF82" i="25"/>
  <c r="AD71" i="25"/>
  <c r="AD78" i="25" s="1"/>
  <c r="AD83" i="25" s="1"/>
  <c r="AE77" i="25"/>
  <c r="AE70" i="25"/>
  <c r="AC86" i="25"/>
  <c r="AC87" i="25" s="1"/>
  <c r="AC90" i="25" s="1"/>
  <c r="AC88" i="25"/>
  <c r="AC84" i="25"/>
  <c r="AC89" i="25" s="1"/>
  <c r="AG53" i="25"/>
  <c r="AD86" i="25" l="1"/>
  <c r="AD87" i="25" s="1"/>
  <c r="AD90" i="25" s="1"/>
  <c r="AD88" i="25"/>
  <c r="AD84" i="25"/>
  <c r="AD89" i="25" s="1"/>
  <c r="AG55" i="25"/>
  <c r="AE71" i="25"/>
  <c r="AE78" i="25" s="1"/>
  <c r="AE83" i="25" s="1"/>
  <c r="AD72" i="25"/>
  <c r="AF77" i="25"/>
  <c r="AF70" i="25"/>
  <c r="AE86" i="25" l="1"/>
  <c r="AE87" i="25" s="1"/>
  <c r="AE90" i="25" s="1"/>
  <c r="AE88" i="25"/>
  <c r="AE84" i="25"/>
  <c r="AE89" i="25" s="1"/>
  <c r="AG82" i="25"/>
  <c r="AG56" i="25"/>
  <c r="AG69" i="25" s="1"/>
  <c r="AF71" i="25"/>
  <c r="AF78" i="25" s="1"/>
  <c r="AF83" i="25" s="1"/>
  <c r="AE72" i="25"/>
  <c r="AH53" i="25"/>
  <c r="AF86" i="25" l="1"/>
  <c r="AF87" i="25" s="1"/>
  <c r="AF90" i="25" s="1"/>
  <c r="AF88" i="25"/>
  <c r="AF84" i="25"/>
  <c r="AF89" i="25" s="1"/>
  <c r="AH55" i="25"/>
  <c r="AI53" i="25" s="1"/>
  <c r="AG77" i="25"/>
  <c r="AG70" i="25"/>
  <c r="AF72" i="25"/>
  <c r="AI55" i="25" l="1"/>
  <c r="AG71" i="25"/>
  <c r="AG78" i="25" s="1"/>
  <c r="AG83" i="25" s="1"/>
  <c r="AH82" i="25"/>
  <c r="AH56" i="25"/>
  <c r="AH69" i="25" s="1"/>
  <c r="AG86" i="25" l="1"/>
  <c r="AG87" i="25" s="1"/>
  <c r="AG90" i="25" s="1"/>
  <c r="AG88" i="25"/>
  <c r="AG84" i="25"/>
  <c r="AG89" i="25" s="1"/>
  <c r="AI82" i="25"/>
  <c r="AI56" i="25"/>
  <c r="AI69" i="25" s="1"/>
  <c r="AH77" i="25"/>
  <c r="AH70" i="25"/>
  <c r="AG72" i="25"/>
  <c r="AJ53" i="25"/>
  <c r="AJ55" i="25" l="1"/>
  <c r="AK53" i="25" s="1"/>
  <c r="AH71" i="25"/>
  <c r="AH78" i="25" s="1"/>
  <c r="AH83" i="25" s="1"/>
  <c r="AI77" i="25"/>
  <c r="AI70" i="25"/>
  <c r="AH86" i="25" l="1"/>
  <c r="AH87" i="25" s="1"/>
  <c r="AH90" i="25" s="1"/>
  <c r="AH84" i="25"/>
  <c r="AH89" i="25" s="1"/>
  <c r="AH88" i="25"/>
  <c r="AK55" i="25"/>
  <c r="AL53" i="25" s="1"/>
  <c r="AI71" i="25"/>
  <c r="AI78" i="25" s="1"/>
  <c r="AI83" i="25" s="1"/>
  <c r="AH72" i="25"/>
  <c r="AJ56" i="25"/>
  <c r="AJ69" i="25" s="1"/>
  <c r="AJ82" i="25"/>
  <c r="AI72" i="25" l="1"/>
  <c r="AL55" i="25"/>
  <c r="AM53" i="25" s="1"/>
  <c r="AJ77" i="25"/>
  <c r="AJ70" i="25"/>
  <c r="AI86" i="25"/>
  <c r="AI87" i="25" s="1"/>
  <c r="AI90" i="25" s="1"/>
  <c r="AI84" i="25"/>
  <c r="AI89" i="25" s="1"/>
  <c r="AI88" i="25"/>
  <c r="AK82" i="25"/>
  <c r="AK56" i="25"/>
  <c r="AK69" i="25" s="1"/>
  <c r="AK77" i="25" l="1"/>
  <c r="AK70" i="25"/>
  <c r="AM55" i="25"/>
  <c r="AN53" i="25" s="1"/>
  <c r="AJ71" i="25"/>
  <c r="AJ78" i="25" s="1"/>
  <c r="AJ83" i="25" s="1"/>
  <c r="AL82" i="25"/>
  <c r="AL56" i="25"/>
  <c r="AL69" i="25" s="1"/>
  <c r="AJ86" i="25" l="1"/>
  <c r="AJ87" i="25" s="1"/>
  <c r="AJ90" i="25" s="1"/>
  <c r="AJ84" i="25"/>
  <c r="AJ89" i="25" s="1"/>
  <c r="AJ88" i="25"/>
  <c r="AL77" i="25"/>
  <c r="AL70" i="25"/>
  <c r="AN55" i="25"/>
  <c r="AO53" i="25" s="1"/>
  <c r="AJ72" i="25"/>
  <c r="AM82" i="25"/>
  <c r="AM56" i="25"/>
  <c r="AM69" i="25" s="1"/>
  <c r="AK71" i="25"/>
  <c r="AK78" i="25" s="1"/>
  <c r="AK83" i="25" s="1"/>
  <c r="AK72" i="25" l="1"/>
  <c r="AO55" i="25"/>
  <c r="AP53" i="25" s="1"/>
  <c r="AP55" i="25" s="1"/>
  <c r="AK86" i="25"/>
  <c r="AK87" i="25" s="1"/>
  <c r="AK90" i="25" s="1"/>
  <c r="AK84" i="25"/>
  <c r="AK89" i="25" s="1"/>
  <c r="AK88" i="25"/>
  <c r="AM77" i="25"/>
  <c r="AM70" i="25"/>
  <c r="AN56" i="25"/>
  <c r="AN69" i="25" s="1"/>
  <c r="AN82" i="25"/>
  <c r="AL71" i="25"/>
  <c r="AL78" i="25" s="1"/>
  <c r="AL83" i="25" s="1"/>
  <c r="AL72" i="25" l="1"/>
  <c r="AL86" i="25"/>
  <c r="AL87" i="25" s="1"/>
  <c r="AL90" i="25" s="1"/>
  <c r="AL84" i="25"/>
  <c r="AL89" i="25" s="1"/>
  <c r="AL88" i="25"/>
  <c r="AP82" i="25"/>
  <c r="AP56" i="25"/>
  <c r="AP69" i="25" s="1"/>
  <c r="AN77" i="25"/>
  <c r="AN70" i="25"/>
  <c r="AM71" i="25"/>
  <c r="AM78" i="25" s="1"/>
  <c r="AM83" i="25" s="1"/>
  <c r="AO82" i="25"/>
  <c r="AO56" i="25"/>
  <c r="AO69" i="25" s="1"/>
  <c r="AM86" i="25" l="1"/>
  <c r="AM87" i="25" s="1"/>
  <c r="AM90" i="25" s="1"/>
  <c r="AM88" i="25"/>
  <c r="AM84" i="25"/>
  <c r="AM89" i="25" s="1"/>
  <c r="AN71" i="25"/>
  <c r="AN78" i="25" s="1"/>
  <c r="AN83" i="25" s="1"/>
  <c r="AP77" i="25"/>
  <c r="AP70" i="25"/>
  <c r="AO77" i="25"/>
  <c r="AO70" i="25"/>
  <c r="AM72" i="25"/>
  <c r="AN72" i="25" l="1"/>
  <c r="AN86" i="25"/>
  <c r="AN87" i="25" s="1"/>
  <c r="AN90" i="25" s="1"/>
  <c r="AN84" i="25"/>
  <c r="AN89" i="25" s="1"/>
  <c r="AN88" i="25"/>
  <c r="AO71" i="25"/>
  <c r="AO78" i="25" s="1"/>
  <c r="AO83" i="25" s="1"/>
  <c r="AP71" i="25"/>
  <c r="AP78" i="25" l="1"/>
  <c r="AP83" i="25" s="1"/>
  <c r="AP84" i="25" s="1"/>
  <c r="AO72" i="25"/>
  <c r="AP86" i="25"/>
  <c r="AO86" i="25"/>
  <c r="AO87" i="25" s="1"/>
  <c r="AO90" i="25" s="1"/>
  <c r="AO88" i="25"/>
  <c r="AO84" i="25"/>
  <c r="AO89" i="25" s="1"/>
  <c r="AP72" i="25"/>
  <c r="AP88" i="25" l="1"/>
  <c r="AP87" i="25"/>
  <c r="A101" i="25" s="1"/>
  <c r="B102" i="25" s="1"/>
  <c r="AP90" i="25"/>
  <c r="AP89"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<sst xmlns="http://schemas.openxmlformats.org/spreadsheetml/2006/main" count="954" uniqueCount="635">
  <si>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</si>
  <si>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</si>
  <si>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</si>
  <si>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</si>
  <si>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</si>
  <si>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</si>
  <si>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</si>
  <si>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</si>
  <si>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</si>
  <si>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</si>
  <si>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</si>
  <si>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</si>
  <si>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</si>
  <si>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</si>
  <si>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</si>
  <si>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</si>
  <si>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</si>
  <si>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</si>
  <si>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</si>
  <si>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</si>
  <si>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</si>
  <si>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</si>
  <si>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</si>
  <si>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</si>
  <si>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</si>
  <si>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</si>
  <si>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</si>
  <si>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</si>
  <si>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</si>
  <si>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</si>
  <si>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</si>
  <si>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</si>
  <si>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</si>
  <si>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</si>
  <si>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</si>
  <si>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</si>
  <si>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</si>
  <si>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</si>
  <si>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</si>
  <si>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</si>
  <si>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</si>
  <si>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</si>
  <si>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</si>
  <si>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</si>
  <si>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</si>
  <si>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</si>
  <si>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</si>
  <si>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</si>
  <si>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</si>
  <si>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</si>
  <si>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</si>
  <si>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</si>
  <si>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</si>
  <si>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</si>
  <si>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</si>
  <si>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</si>
  <si>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</si>
  <si>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</si>
  <si>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</si>
  <si>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</si>
  <si>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</si>
  <si>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</si>
  <si>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</si>
  <si>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</si>
  <si>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</si>
  <si>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</si>
  <si>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</si>
  <si>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</si>
  <si>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</si>
  <si>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</si>
  <si>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</si>
  <si>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</si>
  <si>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</si>
  <si>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</si>
  <si>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</si>
  <si>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</si>
  <si>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</si>
  <si>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</si>
  <si>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</si>
  <si>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</si>
  <si>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</si>
  <si>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</si>
  <si>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</si>
  <si>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</si>
  <si>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</si>
  <si>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</si>
  <si>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</si>
  <si>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</si>
  <si>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</si>
  <si>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</si>
  <si>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</si>
  <si>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</si>
  <si>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</si>
  <si>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</si>
  <si>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</si>
  <si>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</si>
  <si>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</si>
  <si>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</si>
  <si>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</si>
  <si>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</si>
  <si>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</si>
  <si>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</si>
  <si>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</si>
  <si>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</si>
  <si>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</si>
  <si>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</si>
  <si>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</si>
  <si>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</si>
  <si>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</si>
  <si>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</si>
  <si>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</si>
  <si>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</si>
  <si>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</si>
  <si>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</si>
  <si>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</si>
  <si>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</si>
  <si>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</si>
  <si>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</si>
  <si>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</si>
  <si>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</si>
  <si>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</si>
  <si>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</si>
  <si>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</si>
  <si>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</si>
  <si>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</si>
  <si>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</si>
  <si>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</si>
  <si>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</si>
  <si>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</si>
  <si>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</si>
  <si>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</si>
  <si>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</si>
  <si>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</si>
  <si>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</si>
  <si>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</si>
  <si>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</si>
  <si>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</si>
  <si>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</si>
  <si>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</si>
  <si>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</si>
  <si>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</si>
  <si>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</si>
  <si>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</si>
  <si>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</si>
  <si>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</si>
  <si>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</si>
  <si>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</si>
  <si>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</si>
  <si>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</si>
  <si>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</si>
  <si>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</si>
  <si>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</si>
  <si>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</si>
  <si>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</si>
  <si>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</si>
  <si>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</si>
  <si>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</si>
  <si>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</si>
  <si>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</si>
  <si>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</si>
  <si>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</si>
  <si>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</si>
  <si>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</si>
  <si>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</si>
  <si>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</si>
  <si>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</si>
  <si>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</si>
  <si>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</si>
  <si>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</si>
  <si>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</si>
  <si>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</si>
  <si>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</si>
  <si>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</si>
  <si>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</si>
  <si>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</si>
  <si>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</si>
  <si>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</si>
  <si>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</si>
  <si>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</si>
  <si>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</si>
  <si>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</si>
  <si>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</si>
  <si>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</si>
  <si>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</si>
  <si>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</si>
  <si>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</si>
  <si>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</si>
  <si>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</si>
  <si>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</si>
  <si>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</si>
  <si>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</si>
  <si>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</si>
  <si>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</si>
  <si>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</si>
  <si>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</si>
  <si>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</si>
  <si>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</si>
  <si>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</si>
  <si>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</si>
  <si>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</si>
  <si>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</si>
  <si>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</si>
  <si>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</si>
  <si>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</si>
  <si>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</si>
  <si>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</si>
  <si>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</si>
  <si>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</si>
  <si>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</si>
  <si>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</si>
  <si>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</si>
  <si>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</si>
  <si>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</si>
  <si>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</si>
  <si>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</si>
  <si>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</si>
  <si>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</si>
  <si>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</si>
  <si>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</si>
  <si>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</si>
  <si>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</si>
  <si>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</si>
  <si>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</si>
  <si>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</si>
  <si>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</si>
  <si>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</si>
  <si>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</si>
  <si>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</si>
  <si>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</si>
  <si>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</si>
  <si>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</si>
  <si>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</si>
  <si>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</si>
  <si>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</si>
  <si>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</si>
  <si>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</si>
  <si>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</si>
  <si>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</si>
  <si>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</si>
  <si>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</si>
  <si>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</si>
  <si>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</si>
  <si>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</si>
  <si>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</si>
  <si>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</si>
  <si>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</si>
  <si>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</si>
  <si>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</si>
  <si>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</si>
  <si>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</si>
  <si>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</si>
  <si>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</si>
  <si>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</si>
  <si>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</si>
  <si>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</si>
  <si>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</si>
  <si>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</si>
  <si>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</si>
  <si>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</si>
  <si>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</si>
  <si>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</si>
  <si>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</si>
  <si>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</si>
  <si>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</si>
  <si>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</si>
  <si>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</si>
  <si>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</si>
  <si>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</si>
  <si>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</si>
  <si>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</si>
  <si>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</si>
  <si>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</si>
  <si>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</si>
  <si>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</si>
  <si>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</si>
  <si>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</si>
  <si>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</si>
  <si>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</si>
  <si>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</si>
  <si>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</si>
  <si>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</si>
  <si>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</si>
  <si>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</si>
  <si>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</si>
  <si>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</si>
  <si>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</si>
  <si>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</si>
  <si>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</si>
  <si>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</si>
  <si>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</si>
  <si>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</si>
  <si>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</si>
  <si>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</si>
  <si>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</si>
  <si>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</si>
  <si>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</si>
  <si>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</si>
  <si>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</si>
  <si>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</si>
  <si>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</si>
  <si>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</si>
  <si>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</si>
  <si>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</si>
  <si>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</si>
  <si>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</si>
  <si>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</si>
  <si>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</si>
  <si>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</si>
  <si>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</si>
  <si>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</si>
  <si>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</si>
  <si>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</si>
  <si>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</si>
  <si>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</si>
  <si>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</si>
  <si>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</si>
  <si>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</si>
  <si>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</si>
  <si>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</si>
  <si>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</si>
  <si>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</si>
  <si>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</si>
  <si>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</si>
  <si>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</si>
  <si>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</si>
  <si>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</si>
  <si>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</si>
  <si>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</si>
  <si>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</si>
  <si>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</si>
  <si>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</si>
  <si>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</si>
  <si>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</si>
  <si>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</si>
  <si>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</si>
  <si>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</si>
  <si>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</si>
  <si>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</si>
  <si>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</si>
  <si>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</si>
  <si>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</si>
  <si>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</si>
  <si>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</si>
  <si>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</si>
  <si>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</si>
  <si>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</si>
  <si>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</si>
  <si>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</si>
  <si>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</si>
  <si>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</si>
  <si>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</si>
  <si>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</si>
  <si>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</si>
  <si>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</si>
  <si>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</si>
  <si>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</si>
  <si>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</si>
  <si>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</si>
  <si>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</si>
  <si>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</si>
  <si>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</si>
  <si>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</si>
  <si>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</si>
  <si>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</si>
  <si>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</si>
  <si>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</si>
  <si>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</si>
  <si>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</si>
  <si>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</si>
  <si>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</si>
  <si>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</si>
  <si>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</si>
  <si>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</si>
  <si>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</si>
  <si>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</si>
  <si>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</si>
  <si>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</si>
  <si>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</si>
  <si>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</si>
  <si>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</si>
  <si>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</si>
  <si>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</si>
  <si>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</si>
  <si>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</si>
  <si>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</si>
  <si>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</si>
  <si>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</si>
  <si>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</si>
  <si>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</si>
  <si>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</si>
  <si>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</si>
  <si>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</si>
  <si>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</si>
  <si>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</si>
  <si>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</si>
  <si>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</si>
  <si>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</si>
  <si>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</si>
  <si>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</si>
  <si>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</si>
  <si>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</si>
  <si>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</si>
  <si>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</si>
  <si>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</si>
  <si>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</si>
  <si>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</si>
  <si>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</si>
  <si>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</si>
  <si>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</si>
  <si>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</si>
  <si>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</si>
  <si>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</si>
  <si>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</si>
  <si>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</si>
  <si>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</si>
  <si>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</si>
  <si>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</si>
  <si>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</si>
  <si>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</si>
  <si>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</si>
  <si>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</si>
  <si>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</si>
  <si>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</si>
  <si>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</si>
  <si>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</si>
  <si>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</si>
  <si>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</si>
  <si>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</si>
  <si>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</si>
  <si>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</si>
  <si>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</si>
  <si>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</si>
  <si>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</si>
  <si>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</si>
  <si>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</si>
  <si>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</si>
  <si>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</si>
  <si>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</si>
  <si>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</si>
  <si>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</si>
  <si>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</si>
  <si>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</si>
  <si>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</si>
  <si>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</si>
  <si>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</si>
  <si>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</si>
  <si>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</si>
  <si>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</si>
  <si>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</si>
  <si>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</si>
  <si>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</si>
  <si>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</si>
  <si>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</si>
  <si>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</si>
  <si>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</si>
  <si>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</si>
  <si>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</si>
  <si>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</si>
  <si>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</si>
  <si>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</si>
  <si>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</si>
  <si>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</si>
  <si>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</si>
  <si>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</si>
  <si>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</si>
  <si>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</si>
  <si>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</si>
  <si>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</si>
  <si>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</si>
  <si>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</si>
  <si>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</si>
  <si>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</si>
  <si>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</si>
  <si>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</si>
  <si>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</si>
  <si>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</si>
  <si>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</si>
  <si>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</si>
  <si>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</si>
  <si>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</si>
  <si>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</si>
  <si>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</si>
  <si>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</si>
  <si>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</si>
  <si>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</si>
  <si>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</si>
  <si>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</si>
  <si>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</si>
  <si>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</si>
  <si>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</si>
  <si>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</si>
  <si>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</si>
  <si>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</si>
  <si>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</si>
  <si>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</si>
  <si>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</si>
  <si>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</si>
  <si>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</si>
  <si>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</si>
  <si>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</si>
  <si>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</si>
  <si>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</si>
  <si>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</si>
  <si>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</si>
  <si>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</si>
  <si>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</si>
  <si>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</si>
  <si>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</si>
  <si>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</si>
  <si>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</si>
  <si>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</si>
  <si>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</si>
  <si>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</si>
  <si>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</si>
  <si>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</si>
  <si>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</si>
  <si>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</si>
  <si>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</si>
  <si>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</si>
  <si>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</si>
  <si>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</si>
  <si>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</si>
  <si>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</si>
  <si>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</si>
  <si>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</si>
  <si>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</si>
  <si>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</si>
  <si>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</si>
  <si>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</si>
  <si>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</si>
  <si>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</si>
  <si>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</si>
  <si>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</si>
  <si>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</si>
  <si>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</si>
  <si>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</si>
  <si>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</si>
  <si>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</si>
  <si>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</si>
  <si>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</si>
  <si>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</si>
  <si>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</si>
  <si>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</si>
  <si>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</si>
  <si>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</si>
  <si>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</si>
  <si>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</si>
  <si>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</si>
  <si>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</si>
  <si>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</si>
  <si>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</si>
  <si>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</si>
  <si>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</si>
  <si>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</si>
  <si>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</si>
  <si>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</si>
  <si>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</si>
  <si>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</si>
  <si>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</si>
  <si>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</si>
  <si>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</si>
  <si>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</si>
  <si>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</si>
  <si>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</si>
  <si>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</si>
  <si>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</si>
  <si>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</si>
  <si>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</si>
  <si>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</si>
  <si>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</si>
  <si>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</si>
  <si>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</si>
  <si>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</si>
  <si>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</si>
  <si>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</si>
  <si>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</si>
  <si>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</si>
  <si>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</si>
  <si>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</si>
  <si>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</si>
  <si>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</si>
  <si>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</si>
  <si>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</si>
  <si>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</si>
  <si>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</si>
  <si>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</si>
  <si>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</si>
  <si>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</si>
  <si>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</si>
  <si>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</si>
  <si>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</si>
  <si>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</si>
  <si>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</si>
  <si>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</si>
  <si>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</si>
  <si>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</si>
  <si>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</si>
  <si>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</si>
  <si>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</si>
  <si>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</si>
  <si>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</si>
  <si>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</si>
  <si>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</si>
  <si>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</si>
  <si>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</si>
  <si>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</si>
  <si>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</si>
  <si>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</si>
  <si>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</si>
  <si>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</si>
  <si>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</si>
  <si>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</si>
  <si>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</si>
  <si>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</si>
  <si>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</si>
  <si>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</si>
  <si>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</si>
  <si>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</si>
  <si>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</si>
  <si>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</si>
  <si>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</si>
  <si>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</si>
  <si>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</si>
  <si>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</si>
  <si>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F_596-13</t>
  </si>
  <si>
    <t>Багратионовский район</t>
  </si>
  <si>
    <t>подстанция классом напряжения 110 кВ: ПС О-13 "Енино"</t>
  </si>
  <si>
    <t>Комплекс технических средств безопасности на ПС 110кВ О-13 "Енино"</t>
  </si>
  <si>
    <t xml:space="preserve">Факт </t>
  </si>
  <si>
    <t>по состоянию на 01.01.2016</t>
  </si>
  <si>
    <t>нд</t>
  </si>
  <si>
    <t>П</t>
  </si>
  <si>
    <t>7,25 млн. руб.</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</si>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</sst>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2199248"/>
        <c:axId val="502199640"/>
      </c:lineChart>
      <c:catAx>
        <c:axId val="502199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199640"/>
        <c:crosses val="autoZero"/>
        <c:auto val="1"/>
        <c:lblAlgn val="ctr"/>
        <c:lblOffset val="100"/>
        <c:noMultiLvlLbl val="0"/>
      </c:catAx>
      <c:valAx>
        <c:axId val="502199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199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624</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627</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6,92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5,87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8" activePane="bottomRight" state="frozen"/>
      <selection activeCell="A20" sqref="A20"/>
      <selection pane="topRight" activeCell="E20" sqref="E20"/>
      <selection pane="bottomLeft" activeCell="A25" sqref="A25"/>
      <selection pane="bottomRight" activeCell="J30" sqref="J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F_596-13</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О-13 "Енино"</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628</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629</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7.2452037465236083</v>
      </c>
      <c r="D24" s="351">
        <v>0</v>
      </c>
      <c r="E24" s="351">
        <v>6.9218837465236112</v>
      </c>
      <c r="F24" s="351">
        <v>6.9218837465236112</v>
      </c>
      <c r="G24" s="351">
        <v>0</v>
      </c>
      <c r="H24" s="351">
        <v>7.0445999999999995E-2</v>
      </c>
      <c r="I24" s="351">
        <v>7.0445999999999995E-2</v>
      </c>
      <c r="J24" s="351">
        <v>0</v>
      </c>
      <c r="K24" s="351">
        <v>0</v>
      </c>
      <c r="L24" s="351">
        <v>0</v>
      </c>
      <c r="M24" s="351">
        <v>0</v>
      </c>
      <c r="N24" s="351">
        <v>0</v>
      </c>
      <c r="O24" s="351">
        <v>0</v>
      </c>
      <c r="P24" s="351">
        <v>6.8514377465236116</v>
      </c>
      <c r="Q24" s="351">
        <v>0</v>
      </c>
      <c r="R24" s="351">
        <v>0</v>
      </c>
      <c r="S24" s="351">
        <v>0</v>
      </c>
      <c r="T24" s="351">
        <v>0</v>
      </c>
      <c r="U24" s="351">
        <v>0</v>
      </c>
      <c r="V24" s="351">
        <v>0</v>
      </c>
      <c r="W24" s="351">
        <v>0</v>
      </c>
      <c r="X24" s="351">
        <v>0</v>
      </c>
      <c r="Y24" s="351">
        <v>0</v>
      </c>
      <c r="Z24" s="351">
        <v>0</v>
      </c>
      <c r="AA24" s="351">
        <v>0</v>
      </c>
      <c r="AB24" s="351">
        <f>H24+L24+P24+T24+X24</f>
        <v>6.9218837465236112</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6.1400031750200075</v>
      </c>
      <c r="D27" s="351">
        <v>0</v>
      </c>
      <c r="E27" s="352">
        <v>5.8660031750200101</v>
      </c>
      <c r="F27" s="352">
        <v>5.8660031750200101</v>
      </c>
      <c r="G27" s="352">
        <v>0</v>
      </c>
      <c r="H27" s="352">
        <v>5.9700000000000003E-2</v>
      </c>
      <c r="I27" s="352">
        <v>5.9700000000000003E-2</v>
      </c>
      <c r="J27" s="352">
        <v>0</v>
      </c>
      <c r="K27" s="352">
        <v>0</v>
      </c>
      <c r="L27" s="352">
        <v>0</v>
      </c>
      <c r="M27" s="352">
        <v>0</v>
      </c>
      <c r="N27" s="352">
        <v>0</v>
      </c>
      <c r="O27" s="352">
        <v>0</v>
      </c>
      <c r="P27" s="352">
        <v>5.8063031750200098</v>
      </c>
      <c r="Q27" s="352">
        <v>0</v>
      </c>
      <c r="R27" s="352">
        <v>0</v>
      </c>
      <c r="S27" s="352">
        <v>0</v>
      </c>
      <c r="T27" s="352">
        <v>0</v>
      </c>
      <c r="U27" s="352">
        <v>0</v>
      </c>
      <c r="V27" s="352">
        <v>0</v>
      </c>
      <c r="W27" s="352">
        <v>0</v>
      </c>
      <c r="X27" s="352">
        <v>0</v>
      </c>
      <c r="Y27" s="352">
        <v>0</v>
      </c>
      <c r="Z27" s="352">
        <v>0</v>
      </c>
      <c r="AA27" s="352">
        <v>0</v>
      </c>
      <c r="AB27" s="351">
        <f t="shared" si="1"/>
        <v>5.8660031750200101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1.1052005715036013</v>
      </c>
      <c r="D29" s="351">
        <v>0</v>
      </c>
      <c r="E29" s="352">
        <v>1.055880571503601</v>
      </c>
      <c r="F29" s="352">
        <v>1.055880571503601</v>
      </c>
      <c r="G29" s="352">
        <v>0</v>
      </c>
      <c r="H29" s="352">
        <v>1.0745999999999992E-2</v>
      </c>
      <c r="I29" s="352">
        <v>1.0745999999999992E-2</v>
      </c>
      <c r="J29" s="352">
        <v>0</v>
      </c>
      <c r="K29" s="352">
        <v>0</v>
      </c>
      <c r="L29" s="352">
        <v>0</v>
      </c>
      <c r="M29" s="352">
        <v>0</v>
      </c>
      <c r="N29" s="352">
        <v>0</v>
      </c>
      <c r="O29" s="352">
        <v>0</v>
      </c>
      <c r="P29" s="352">
        <v>1.0451345715036018</v>
      </c>
      <c r="Q29" s="352">
        <v>0</v>
      </c>
      <c r="R29" s="352">
        <v>0</v>
      </c>
      <c r="S29" s="352">
        <v>0</v>
      </c>
      <c r="T29" s="352">
        <v>0</v>
      </c>
      <c r="U29" s="352">
        <v>0</v>
      </c>
      <c r="V29" s="352">
        <v>0</v>
      </c>
      <c r="W29" s="352">
        <v>0</v>
      </c>
      <c r="X29" s="352">
        <v>0</v>
      </c>
      <c r="Y29" s="352">
        <v>0</v>
      </c>
      <c r="Z29" s="352">
        <v>0</v>
      </c>
      <c r="AA29" s="352">
        <v>0</v>
      </c>
      <c r="AB29" s="351">
        <f t="shared" si="1"/>
        <v>1.0558805715036017</v>
      </c>
      <c r="AC29" s="351">
        <v>0</v>
      </c>
    </row>
    <row r="30" spans="1:32" ht="47.25" x14ac:dyDescent="0.25">
      <c r="A30" s="85" t="s">
        <v>64</v>
      </c>
      <c r="B30" s="84" t="s">
        <v>183</v>
      </c>
      <c r="C30" s="351">
        <v>6.1400031750200075</v>
      </c>
      <c r="D30" s="351">
        <v>0</v>
      </c>
      <c r="E30" s="351">
        <v>5.8660031750200075</v>
      </c>
      <c r="F30" s="351">
        <v>5.8660031750200075</v>
      </c>
      <c r="G30" s="351">
        <v>0</v>
      </c>
      <c r="H30" s="351">
        <v>5.9700000000000003E-2</v>
      </c>
      <c r="I30" s="351">
        <v>0</v>
      </c>
      <c r="J30" s="351">
        <v>0</v>
      </c>
      <c r="K30" s="351">
        <v>0</v>
      </c>
      <c r="L30" s="351">
        <v>0</v>
      </c>
      <c r="M30" s="351">
        <v>0</v>
      </c>
      <c r="N30" s="351">
        <v>0</v>
      </c>
      <c r="O30" s="351">
        <v>0</v>
      </c>
      <c r="P30" s="351">
        <v>5.8063031750200098</v>
      </c>
      <c r="Q30" s="351">
        <v>0</v>
      </c>
      <c r="R30" s="351">
        <v>0</v>
      </c>
      <c r="S30" s="351">
        <v>0</v>
      </c>
      <c r="T30" s="351">
        <v>0</v>
      </c>
      <c r="U30" s="351">
        <v>0</v>
      </c>
      <c r="V30" s="351">
        <v>0</v>
      </c>
      <c r="W30" s="351">
        <v>0</v>
      </c>
      <c r="X30" s="351">
        <v>0</v>
      </c>
      <c r="Y30" s="351">
        <v>0</v>
      </c>
      <c r="Z30" s="351">
        <v>0</v>
      </c>
      <c r="AA30" s="351">
        <v>0</v>
      </c>
      <c r="AB30" s="351">
        <f t="shared" si="1"/>
        <v>5.8660031750200101</v>
      </c>
      <c r="AC30" s="351">
        <v>0</v>
      </c>
    </row>
    <row r="31" spans="1:32" x14ac:dyDescent="0.25">
      <c r="A31" s="85" t="s">
        <v>182</v>
      </c>
      <c r="B31" s="56" t="s">
        <v>181</v>
      </c>
      <c r="C31" s="351">
        <v>0.32269999999999999</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0.46109303281836761</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4.9867428314212177</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0.36946731078042205</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6.1400031750200075</v>
      </c>
      <c r="D52" s="351">
        <v>0</v>
      </c>
      <c r="E52" s="352">
        <v>6.1400031750200075</v>
      </c>
      <c r="F52" s="352">
        <v>6.1400031750200075</v>
      </c>
      <c r="G52" s="352">
        <v>0</v>
      </c>
      <c r="H52" s="352">
        <v>0</v>
      </c>
      <c r="I52" s="352">
        <v>0</v>
      </c>
      <c r="J52" s="352">
        <v>0</v>
      </c>
      <c r="K52" s="352">
        <v>0</v>
      </c>
      <c r="L52" s="352">
        <v>0</v>
      </c>
      <c r="M52" s="352">
        <v>0</v>
      </c>
      <c r="N52" s="351">
        <v>0</v>
      </c>
      <c r="O52" s="352">
        <v>0</v>
      </c>
      <c r="P52" s="352">
        <v>6.1400031750200075</v>
      </c>
      <c r="Q52" s="352">
        <v>0</v>
      </c>
      <c r="R52" s="352">
        <v>0</v>
      </c>
      <c r="S52" s="352">
        <v>0</v>
      </c>
      <c r="T52" s="352">
        <v>0</v>
      </c>
      <c r="U52" s="352">
        <v>0</v>
      </c>
      <c r="V52" s="352">
        <v>0</v>
      </c>
      <c r="W52" s="352">
        <v>0</v>
      </c>
      <c r="X52" s="352">
        <v>0</v>
      </c>
      <c r="Y52" s="352">
        <v>0</v>
      </c>
      <c r="Z52" s="352">
        <v>0</v>
      </c>
      <c r="AA52" s="352">
        <v>0</v>
      </c>
      <c r="AB52" s="351">
        <f t="shared" si="1"/>
        <v>6.1400031750200075</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6" priority="5" operator="notEqual">
      <formula>0</formula>
    </cfRule>
  </conditionalFormatting>
  <conditionalFormatting sqref="H24:AA26 H30:AA64 L27:AA29 H27:I29">
    <cfRule type="cellIs" dxfId="5" priority="4" operator="notEqual">
      <formula>0</formula>
    </cfRule>
  </conditionalFormatting>
  <conditionalFormatting sqref="C24:F64">
    <cfRule type="cellIs" dxfId="4" priority="3" operator="notEqual">
      <formula>0</formula>
    </cfRule>
  </conditionalFormatting>
  <conditionalFormatting sqref="J27:K29">
    <cfRule type="cellIs" dxfId="3" priority="2" operator="notEqual">
      <formula>0</formula>
    </cfRule>
  </conditionalFormatting>
  <conditionalFormatting sqref="AB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F_596-13</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О-13 "Енино"</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F_596-13</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О-13 "Енино"</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О-13 "Енино"</v>
      </c>
    </row>
    <row r="22" spans="1:2" ht="16.5" thickBot="1" x14ac:dyDescent="0.3">
      <c r="A22" s="143" t="s">
        <v>398</v>
      </c>
      <c r="B22" s="198" t="str">
        <f>'1. паспорт местоположение'!C27</f>
        <v>Багратионовский район</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7.2452037465236083</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0.31057599999999996</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0.31057599999999996</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0.2632*1.18</f>
        <v>0.31057599999999996</v>
      </c>
      <c r="F63" s="202" t="s">
        <v>578</v>
      </c>
    </row>
    <row r="64" spans="1:6" ht="16.5" thickBot="1" x14ac:dyDescent="0.3">
      <c r="A64" s="149" t="s">
        <v>409</v>
      </c>
      <c r="B64" s="203">
        <f>B63/$B$27</f>
        <v>4.2866427344989501E-2</v>
      </c>
    </row>
    <row r="65" spans="1:3" ht="16.5" thickBot="1" x14ac:dyDescent="0.3">
      <c r="A65" s="149" t="s">
        <v>410</v>
      </c>
      <c r="B65" s="199">
        <f>0.2632*1.18</f>
        <v>0.31057599999999996</v>
      </c>
      <c r="C65" s="140">
        <v>1</v>
      </c>
    </row>
    <row r="66" spans="1:3" ht="16.5" thickBot="1" x14ac:dyDescent="0.3">
      <c r="A66" s="149" t="s">
        <v>411</v>
      </c>
      <c r="B66" s="199">
        <f>0.2632*1.18</f>
        <v>0.31057599999999996</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4.2866427344989501E-2</v>
      </c>
    </row>
    <row r="81" spans="1:2" ht="16.5" thickBot="1" x14ac:dyDescent="0.3">
      <c r="A81" s="145" t="s">
        <v>419</v>
      </c>
      <c r="B81" s="205">
        <f xml:space="preserve"> SUMIF(C33:C74, 1,B33:B74)</f>
        <v>0.31057599999999996</v>
      </c>
    </row>
    <row r="82" spans="1:2" ht="16.5" thickBot="1" x14ac:dyDescent="0.3">
      <c r="A82" s="145" t="s">
        <v>420</v>
      </c>
      <c r="B82" s="204">
        <f>B83/$B$27</f>
        <v>4.2866427344989501E-2</v>
      </c>
    </row>
    <row r="83" spans="1:2" ht="16.5" thickBot="1" x14ac:dyDescent="0.3">
      <c r="A83" s="146" t="s">
        <v>421</v>
      </c>
      <c r="B83" s="205">
        <f xml:space="preserve"> SUMIF(C35:C76, 2,B35:B76)</f>
        <v>0.31057599999999996</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F_596-13</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О-13 "Енино"</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F_596-13</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О-13 "Енино"</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F_596-13</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О-13 "Енино"</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F_596-13</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О-13 "Енино"</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F_596-13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О-13 "Енино"</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F_596-13</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О-13 "Енино"</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4" t="str">
        <f>'[1]1. паспорт местоположение'!A5:C5</f>
        <v>Год раскрытия информации: 2016 год</v>
      </c>
      <c r="B5" s="404"/>
      <c r="C5" s="404"/>
      <c r="D5" s="404"/>
      <c r="E5" s="404"/>
      <c r="F5" s="404"/>
      <c r="G5" s="404"/>
      <c r="H5" s="404"/>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F_596-13</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О-13 "Енино"</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6140003.1750200074</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7" t="s">
        <v>358</v>
      </c>
      <c r="E28" s="408"/>
      <c r="F28" s="409"/>
      <c r="G28" s="410" t="str">
        <f>IF(SUM(B89:L89)=0,"не окупается",SUM(B89:L89))</f>
        <v>не окупается</v>
      </c>
      <c r="H28" s="411"/>
    </row>
    <row r="29" spans="1:44" ht="15.6" customHeight="1" x14ac:dyDescent="0.2">
      <c r="A29" s="232" t="s">
        <v>353</v>
      </c>
      <c r="B29" s="233">
        <f>$B$126*$B$127</f>
        <v>72452.037465236092</v>
      </c>
      <c r="D29" s="407" t="s">
        <v>356</v>
      </c>
      <c r="E29" s="408"/>
      <c r="F29" s="409"/>
      <c r="G29" s="410" t="str">
        <f>IF(SUM(B90:L90)=0,"не окупается",SUM(B90:L90))</f>
        <v>не окупается</v>
      </c>
      <c r="H29" s="411"/>
    </row>
    <row r="30" spans="1:44" ht="27.6" customHeight="1" x14ac:dyDescent="0.2">
      <c r="A30" s="234" t="s">
        <v>582</v>
      </c>
      <c r="B30" s="235">
        <v>1</v>
      </c>
      <c r="D30" s="407" t="s">
        <v>354</v>
      </c>
      <c r="E30" s="408"/>
      <c r="F30" s="409"/>
      <c r="G30" s="412">
        <f>L87</f>
        <v>-5673351.8763079522</v>
      </c>
      <c r="H30" s="413"/>
    </row>
    <row r="31" spans="1:44" x14ac:dyDescent="0.2">
      <c r="A31" s="234" t="s">
        <v>352</v>
      </c>
      <c r="B31" s="235">
        <v>1</v>
      </c>
      <c r="D31" s="414"/>
      <c r="E31" s="415"/>
      <c r="F31" s="416"/>
      <c r="G31" s="414"/>
      <c r="H31" s="416"/>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-85318.102881729574</v>
      </c>
      <c r="D60" s="260">
        <f>SUM(D61:D65)</f>
        <v>-90010.598540224702</v>
      </c>
      <c r="E60" s="260">
        <f t="shared" si="9"/>
        <v>-94961.181459937055</v>
      </c>
      <c r="F60" s="260">
        <f t="shared" si="9"/>
        <v>-100184.04644023359</v>
      </c>
      <c r="G60" s="260">
        <f t="shared" si="9"/>
        <v>-105694.16899444643</v>
      </c>
      <c r="H60" s="260">
        <f t="shared" si="9"/>
        <v>-111507.34828914098</v>
      </c>
      <c r="I60" s="260">
        <f t="shared" si="9"/>
        <v>-117640.25244504373</v>
      </c>
      <c r="J60" s="260">
        <f t="shared" si="9"/>
        <v>-124110.46632952112</v>
      </c>
      <c r="K60" s="260">
        <f t="shared" si="9"/>
        <v>-130936.54197764478</v>
      </c>
      <c r="L60" s="260">
        <f t="shared" si="9"/>
        <v>-138138.05178641525</v>
      </c>
      <c r="M60" s="260">
        <f t="shared" si="9"/>
        <v>-145735.64463466808</v>
      </c>
      <c r="N60" s="260">
        <f t="shared" si="9"/>
        <v>-153751.10508957482</v>
      </c>
      <c r="O60" s="260">
        <f t="shared" si="9"/>
        <v>-162207.41586950139</v>
      </c>
      <c r="P60" s="260">
        <f t="shared" si="9"/>
        <v>-171128.82374232396</v>
      </c>
      <c r="Q60" s="260">
        <f t="shared" si="9"/>
        <v>-180540.90904815178</v>
      </c>
      <c r="R60" s="260">
        <f t="shared" si="9"/>
        <v>-190470.6590458001</v>
      </c>
      <c r="S60" s="260">
        <f t="shared" si="9"/>
        <v>-200946.5452933191</v>
      </c>
      <c r="T60" s="260">
        <f t="shared" si="9"/>
        <v>-211998.60528445162</v>
      </c>
      <c r="U60" s="260">
        <f t="shared" si="9"/>
        <v>-223658.52857509645</v>
      </c>
      <c r="V60" s="260">
        <f t="shared" si="9"/>
        <v>-235959.74764672673</v>
      </c>
      <c r="W60" s="260">
        <f t="shared" si="9"/>
        <v>-248937.53376729667</v>
      </c>
      <c r="X60" s="260">
        <f t="shared" si="9"/>
        <v>-262629.09812449798</v>
      </c>
      <c r="Y60" s="260">
        <f t="shared" si="9"/>
        <v>-277073.69852134533</v>
      </c>
      <c r="Z60" s="260">
        <f t="shared" si="9"/>
        <v>-292312.75194001937</v>
      </c>
      <c r="AA60" s="260">
        <f t="shared" ref="AA60:AP60" si="10">SUM(AA61:AA65)</f>
        <v>-308389.9532967204</v>
      </c>
      <c r="AB60" s="260">
        <f t="shared" si="10"/>
        <v>-325351.40072803997</v>
      </c>
      <c r="AC60" s="260">
        <f t="shared" si="10"/>
        <v>-343245.72776808217</v>
      </c>
      <c r="AD60" s="260">
        <f t="shared" si="10"/>
        <v>-362124.24279532663</v>
      </c>
      <c r="AE60" s="260">
        <f t="shared" si="10"/>
        <v>-382041.07614906959</v>
      </c>
      <c r="AF60" s="260">
        <f t="shared" si="10"/>
        <v>-403053.33533726842</v>
      </c>
      <c r="AG60" s="260">
        <f t="shared" si="10"/>
        <v>-425221.26878081815</v>
      </c>
      <c r="AH60" s="260">
        <f t="shared" si="10"/>
        <v>-448608.43856376316</v>
      </c>
      <c r="AI60" s="260">
        <f t="shared" si="10"/>
        <v>-473281.90268477006</v>
      </c>
      <c r="AJ60" s="260">
        <f t="shared" si="10"/>
        <v>-499312.4073324324</v>
      </c>
      <c r="AK60" s="260">
        <f t="shared" si="10"/>
        <v>-526774.58973571612</v>
      </c>
      <c r="AL60" s="260">
        <f t="shared" si="10"/>
        <v>-555747.1921711805</v>
      </c>
      <c r="AM60" s="260">
        <f t="shared" si="10"/>
        <v>-586313.28774059541</v>
      </c>
      <c r="AN60" s="260">
        <f t="shared" si="10"/>
        <v>-618560.51856632822</v>
      </c>
      <c r="AO60" s="260">
        <f t="shared" si="10"/>
        <v>-652581.34708747617</v>
      </c>
      <c r="AP60" s="260">
        <f t="shared" si="10"/>
        <v>-688473.32117728738</v>
      </c>
    </row>
    <row r="61" spans="1:45" x14ac:dyDescent="0.2">
      <c r="A61" s="268" t="s">
        <v>331</v>
      </c>
      <c r="B61" s="260"/>
      <c r="C61" s="260">
        <f>-IF(C$47&lt;=$B$30,0,$B$29*(1+C$49)*$B$28)</f>
        <v>-85318.102881729574</v>
      </c>
      <c r="D61" s="260">
        <f>-IF(D$47&lt;=$B$30,0,$B$29*(1+D$49)*$B$28)</f>
        <v>-90010.598540224702</v>
      </c>
      <c r="E61" s="260">
        <f t="shared" ref="E61:AP61" si="11">-IF(E$47&lt;=$B$30,0,$B$29*(1+E$49)*$B$28)</f>
        <v>-94961.181459937055</v>
      </c>
      <c r="F61" s="260">
        <f t="shared" si="11"/>
        <v>-100184.04644023359</v>
      </c>
      <c r="G61" s="260">
        <f t="shared" si="11"/>
        <v>-105694.16899444643</v>
      </c>
      <c r="H61" s="260">
        <f t="shared" si="11"/>
        <v>-111507.34828914098</v>
      </c>
      <c r="I61" s="260">
        <f t="shared" si="11"/>
        <v>-117640.25244504373</v>
      </c>
      <c r="J61" s="260">
        <f t="shared" si="11"/>
        <v>-124110.46632952112</v>
      </c>
      <c r="K61" s="260">
        <f t="shared" si="11"/>
        <v>-130936.54197764478</v>
      </c>
      <c r="L61" s="260">
        <f t="shared" si="11"/>
        <v>-138138.05178641525</v>
      </c>
      <c r="M61" s="260">
        <f t="shared" si="11"/>
        <v>-145735.64463466808</v>
      </c>
      <c r="N61" s="260">
        <f t="shared" si="11"/>
        <v>-153751.10508957482</v>
      </c>
      <c r="O61" s="260">
        <f t="shared" si="11"/>
        <v>-162207.41586950139</v>
      </c>
      <c r="P61" s="260">
        <f t="shared" si="11"/>
        <v>-171128.82374232396</v>
      </c>
      <c r="Q61" s="260">
        <f t="shared" si="11"/>
        <v>-180540.90904815178</v>
      </c>
      <c r="R61" s="260">
        <f t="shared" si="11"/>
        <v>-190470.6590458001</v>
      </c>
      <c r="S61" s="260">
        <f t="shared" si="11"/>
        <v>-200946.5452933191</v>
      </c>
      <c r="T61" s="260">
        <f t="shared" si="11"/>
        <v>-211998.60528445162</v>
      </c>
      <c r="U61" s="260">
        <f t="shared" si="11"/>
        <v>-223658.52857509645</v>
      </c>
      <c r="V61" s="260">
        <f t="shared" si="11"/>
        <v>-235959.74764672673</v>
      </c>
      <c r="W61" s="260">
        <f t="shared" si="11"/>
        <v>-248937.53376729667</v>
      </c>
      <c r="X61" s="260">
        <f t="shared" si="11"/>
        <v>-262629.09812449798</v>
      </c>
      <c r="Y61" s="260">
        <f t="shared" si="11"/>
        <v>-277073.69852134533</v>
      </c>
      <c r="Z61" s="260">
        <f t="shared" si="11"/>
        <v>-292312.75194001937</v>
      </c>
      <c r="AA61" s="260">
        <f t="shared" si="11"/>
        <v>-308389.9532967204</v>
      </c>
      <c r="AB61" s="260">
        <f t="shared" si="11"/>
        <v>-325351.40072803997</v>
      </c>
      <c r="AC61" s="260">
        <f t="shared" si="11"/>
        <v>-343245.72776808217</v>
      </c>
      <c r="AD61" s="260">
        <f t="shared" si="11"/>
        <v>-362124.24279532663</v>
      </c>
      <c r="AE61" s="260">
        <f t="shared" si="11"/>
        <v>-382041.07614906959</v>
      </c>
      <c r="AF61" s="260">
        <f t="shared" si="11"/>
        <v>-403053.33533726842</v>
      </c>
      <c r="AG61" s="260">
        <f t="shared" si="11"/>
        <v>-425221.26878081815</v>
      </c>
      <c r="AH61" s="260">
        <f t="shared" si="11"/>
        <v>-448608.43856376316</v>
      </c>
      <c r="AI61" s="260">
        <f t="shared" si="11"/>
        <v>-473281.90268477006</v>
      </c>
      <c r="AJ61" s="260">
        <f t="shared" si="11"/>
        <v>-499312.4073324324</v>
      </c>
      <c r="AK61" s="260">
        <f t="shared" si="11"/>
        <v>-526774.58973571612</v>
      </c>
      <c r="AL61" s="260">
        <f t="shared" si="11"/>
        <v>-555747.1921711805</v>
      </c>
      <c r="AM61" s="260">
        <f t="shared" si="11"/>
        <v>-586313.28774059541</v>
      </c>
      <c r="AN61" s="260">
        <f t="shared" si="11"/>
        <v>-618560.51856632822</v>
      </c>
      <c r="AO61" s="260">
        <f t="shared" si="11"/>
        <v>-652581.34708747617</v>
      </c>
      <c r="AP61" s="260">
        <f t="shared" si="11"/>
        <v>-688473.32117728738</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-85318.102881729574</v>
      </c>
      <c r="D66" s="267">
        <f t="shared" si="12"/>
        <v>-90010.598540224702</v>
      </c>
      <c r="E66" s="267">
        <f t="shared" si="12"/>
        <v>-94961.181459937055</v>
      </c>
      <c r="F66" s="267">
        <f t="shared" si="12"/>
        <v>-100184.04644023359</v>
      </c>
      <c r="G66" s="267">
        <f t="shared" si="12"/>
        <v>-105694.16899444643</v>
      </c>
      <c r="H66" s="267">
        <f t="shared" si="12"/>
        <v>-111507.34828914098</v>
      </c>
      <c r="I66" s="267">
        <f t="shared" si="12"/>
        <v>-117640.25244504373</v>
      </c>
      <c r="J66" s="267">
        <f t="shared" si="12"/>
        <v>-124110.46632952112</v>
      </c>
      <c r="K66" s="267">
        <f t="shared" si="12"/>
        <v>-130936.54197764478</v>
      </c>
      <c r="L66" s="267">
        <f t="shared" si="12"/>
        <v>-138138.05178641525</v>
      </c>
      <c r="M66" s="267">
        <f t="shared" si="12"/>
        <v>-145735.64463466808</v>
      </c>
      <c r="N66" s="267">
        <f t="shared" si="12"/>
        <v>-153751.10508957482</v>
      </c>
      <c r="O66" s="267">
        <f t="shared" si="12"/>
        <v>-162207.41586950139</v>
      </c>
      <c r="P66" s="267">
        <f t="shared" si="12"/>
        <v>-171128.82374232396</v>
      </c>
      <c r="Q66" s="267">
        <f t="shared" si="12"/>
        <v>-180540.90904815178</v>
      </c>
      <c r="R66" s="267">
        <f t="shared" si="12"/>
        <v>-190470.6590458001</v>
      </c>
      <c r="S66" s="267">
        <f t="shared" si="12"/>
        <v>-200946.5452933191</v>
      </c>
      <c r="T66" s="267">
        <f t="shared" si="12"/>
        <v>-211998.60528445162</v>
      </c>
      <c r="U66" s="267">
        <f t="shared" si="12"/>
        <v>-223658.52857509645</v>
      </c>
      <c r="V66" s="267">
        <f t="shared" si="12"/>
        <v>-235959.74764672673</v>
      </c>
      <c r="W66" s="267">
        <f t="shared" si="12"/>
        <v>-248937.53376729667</v>
      </c>
      <c r="X66" s="267">
        <f t="shared" si="12"/>
        <v>-262629.09812449798</v>
      </c>
      <c r="Y66" s="267">
        <f t="shared" si="12"/>
        <v>-277073.69852134533</v>
      </c>
      <c r="Z66" s="267">
        <f t="shared" si="12"/>
        <v>-292312.75194001937</v>
      </c>
      <c r="AA66" s="267">
        <f t="shared" si="12"/>
        <v>-308389.9532967204</v>
      </c>
      <c r="AB66" s="267">
        <f t="shared" si="12"/>
        <v>-325351.40072803997</v>
      </c>
      <c r="AC66" s="267">
        <f t="shared" si="12"/>
        <v>-343245.72776808217</v>
      </c>
      <c r="AD66" s="267">
        <f t="shared" si="12"/>
        <v>-362124.24279532663</v>
      </c>
      <c r="AE66" s="267">
        <f t="shared" si="12"/>
        <v>-382041.07614906959</v>
      </c>
      <c r="AF66" s="267">
        <f t="shared" si="12"/>
        <v>-403053.33533726842</v>
      </c>
      <c r="AG66" s="267">
        <f t="shared" si="12"/>
        <v>-425221.26878081815</v>
      </c>
      <c r="AH66" s="267">
        <f t="shared" si="12"/>
        <v>-448608.43856376316</v>
      </c>
      <c r="AI66" s="267">
        <f t="shared" si="12"/>
        <v>-473281.90268477006</v>
      </c>
      <c r="AJ66" s="267">
        <f t="shared" si="12"/>
        <v>-499312.4073324324</v>
      </c>
      <c r="AK66" s="267">
        <f t="shared" si="12"/>
        <v>-526774.58973571612</v>
      </c>
      <c r="AL66" s="267">
        <f t="shared" si="12"/>
        <v>-555747.1921711805</v>
      </c>
      <c r="AM66" s="267">
        <f t="shared" si="12"/>
        <v>-586313.28774059541</v>
      </c>
      <c r="AN66" s="267">
        <f t="shared" si="12"/>
        <v>-618560.51856632822</v>
      </c>
      <c r="AO66" s="267">
        <f t="shared" si="12"/>
        <v>-652581.34708747617</v>
      </c>
      <c r="AP66" s="267">
        <f>AP59+AP60</f>
        <v>-688473.32117728738</v>
      </c>
    </row>
    <row r="67" spans="1:45" x14ac:dyDescent="0.2">
      <c r="A67" s="268" t="s">
        <v>324</v>
      </c>
      <c r="B67" s="270"/>
      <c r="C67" s="260">
        <f>-($B$25)*1.18*$B$28/$B$27</f>
        <v>-289808.14986094437</v>
      </c>
      <c r="D67" s="260">
        <f>C67</f>
        <v>-289808.14986094437</v>
      </c>
      <c r="E67" s="260">
        <f t="shared" ref="E67:AP67" si="13">D67</f>
        <v>-289808.14986094437</v>
      </c>
      <c r="F67" s="260">
        <f t="shared" si="13"/>
        <v>-289808.14986094437</v>
      </c>
      <c r="G67" s="260">
        <f t="shared" si="13"/>
        <v>-289808.14986094437</v>
      </c>
      <c r="H67" s="260">
        <f t="shared" si="13"/>
        <v>-289808.14986094437</v>
      </c>
      <c r="I67" s="260">
        <f t="shared" si="13"/>
        <v>-289808.14986094437</v>
      </c>
      <c r="J67" s="260">
        <f t="shared" si="13"/>
        <v>-289808.14986094437</v>
      </c>
      <c r="K67" s="260">
        <f t="shared" si="13"/>
        <v>-289808.14986094437</v>
      </c>
      <c r="L67" s="260">
        <f t="shared" si="13"/>
        <v>-289808.14986094437</v>
      </c>
      <c r="M67" s="260">
        <f t="shared" si="13"/>
        <v>-289808.14986094437</v>
      </c>
      <c r="N67" s="260">
        <f t="shared" si="13"/>
        <v>-289808.14986094437</v>
      </c>
      <c r="O67" s="260">
        <f t="shared" si="13"/>
        <v>-289808.14986094437</v>
      </c>
      <c r="P67" s="260">
        <f t="shared" si="13"/>
        <v>-289808.14986094437</v>
      </c>
      <c r="Q67" s="260">
        <f t="shared" si="13"/>
        <v>-289808.14986094437</v>
      </c>
      <c r="R67" s="260">
        <f t="shared" si="13"/>
        <v>-289808.14986094437</v>
      </c>
      <c r="S67" s="260">
        <f t="shared" si="13"/>
        <v>-289808.14986094437</v>
      </c>
      <c r="T67" s="260">
        <f t="shared" si="13"/>
        <v>-289808.14986094437</v>
      </c>
      <c r="U67" s="260">
        <f t="shared" si="13"/>
        <v>-289808.14986094437</v>
      </c>
      <c r="V67" s="260">
        <f t="shared" si="13"/>
        <v>-289808.14986094437</v>
      </c>
      <c r="W67" s="260">
        <f t="shared" si="13"/>
        <v>-289808.14986094437</v>
      </c>
      <c r="X67" s="260">
        <f t="shared" si="13"/>
        <v>-289808.14986094437</v>
      </c>
      <c r="Y67" s="260">
        <f t="shared" si="13"/>
        <v>-289808.14986094437</v>
      </c>
      <c r="Z67" s="260">
        <f t="shared" si="13"/>
        <v>-289808.14986094437</v>
      </c>
      <c r="AA67" s="260">
        <f t="shared" si="13"/>
        <v>-289808.14986094437</v>
      </c>
      <c r="AB67" s="260">
        <f t="shared" si="13"/>
        <v>-289808.14986094437</v>
      </c>
      <c r="AC67" s="260">
        <f t="shared" si="13"/>
        <v>-289808.14986094437</v>
      </c>
      <c r="AD67" s="260">
        <f t="shared" si="13"/>
        <v>-289808.14986094437</v>
      </c>
      <c r="AE67" s="260">
        <f t="shared" si="13"/>
        <v>-289808.14986094437</v>
      </c>
      <c r="AF67" s="260">
        <f t="shared" si="13"/>
        <v>-289808.14986094437</v>
      </c>
      <c r="AG67" s="260">
        <f t="shared" si="13"/>
        <v>-289808.14986094437</v>
      </c>
      <c r="AH67" s="260">
        <f t="shared" si="13"/>
        <v>-289808.14986094437</v>
      </c>
      <c r="AI67" s="260">
        <f t="shared" si="13"/>
        <v>-289808.14986094437</v>
      </c>
      <c r="AJ67" s="260">
        <f t="shared" si="13"/>
        <v>-289808.14986094437</v>
      </c>
      <c r="AK67" s="260">
        <f t="shared" si="13"/>
        <v>-289808.14986094437</v>
      </c>
      <c r="AL67" s="260">
        <f t="shared" si="13"/>
        <v>-289808.14986094437</v>
      </c>
      <c r="AM67" s="260">
        <f t="shared" si="13"/>
        <v>-289808.14986094437</v>
      </c>
      <c r="AN67" s="260">
        <f t="shared" si="13"/>
        <v>-289808.14986094437</v>
      </c>
      <c r="AO67" s="260">
        <f t="shared" si="13"/>
        <v>-289808.14986094437</v>
      </c>
      <c r="AP67" s="260">
        <f t="shared" si="13"/>
        <v>-289808.14986094437</v>
      </c>
      <c r="AQ67" s="271">
        <f>SUM(B67:AA67)/1.18</f>
        <v>-6140003.1750200111</v>
      </c>
      <c r="AR67" s="272">
        <f>SUM(B67:AF67)/1.18</f>
        <v>-7368003.8100240137</v>
      </c>
      <c r="AS67" s="272">
        <f>SUM(B67:AP67)/1.18</f>
        <v>-9824005.0800320189</v>
      </c>
    </row>
    <row r="68" spans="1:45" ht="28.5" x14ac:dyDescent="0.2">
      <c r="A68" s="269" t="s">
        <v>325</v>
      </c>
      <c r="B68" s="267">
        <f t="shared" ref="B68:J68" si="14">B66+B67</f>
        <v>0</v>
      </c>
      <c r="C68" s="267">
        <f>C66+C67</f>
        <v>-375126.25274267397</v>
      </c>
      <c r="D68" s="267">
        <f>D66+D67</f>
        <v>-379818.74840116908</v>
      </c>
      <c r="E68" s="267">
        <f t="shared" si="14"/>
        <v>-384769.33132088144</v>
      </c>
      <c r="F68" s="267">
        <f>F66+C67</f>
        <v>-389992.19630117796</v>
      </c>
      <c r="G68" s="267">
        <f t="shared" si="14"/>
        <v>-395502.31885539077</v>
      </c>
      <c r="H68" s="267">
        <f t="shared" si="14"/>
        <v>-401315.49815008533</v>
      </c>
      <c r="I68" s="267">
        <f t="shared" si="14"/>
        <v>-407448.40230598813</v>
      </c>
      <c r="J68" s="267">
        <f t="shared" si="14"/>
        <v>-413918.61619046552</v>
      </c>
      <c r="K68" s="267">
        <f>K66+K67</f>
        <v>-420744.69183858915</v>
      </c>
      <c r="L68" s="267">
        <f>L66+L67</f>
        <v>-427946.20164735964</v>
      </c>
      <c r="M68" s="267">
        <f t="shared" ref="M68:AO68" si="15">M66+M67</f>
        <v>-435543.79449561244</v>
      </c>
      <c r="N68" s="267">
        <f t="shared" si="15"/>
        <v>-443559.25495051919</v>
      </c>
      <c r="O68" s="267">
        <f t="shared" si="15"/>
        <v>-452015.56573044579</v>
      </c>
      <c r="P68" s="267">
        <f t="shared" si="15"/>
        <v>-460936.97360326833</v>
      </c>
      <c r="Q68" s="267">
        <f t="shared" si="15"/>
        <v>-470349.05890909617</v>
      </c>
      <c r="R68" s="267">
        <f t="shared" si="15"/>
        <v>-480278.80890674447</v>
      </c>
      <c r="S68" s="267">
        <f t="shared" si="15"/>
        <v>-490754.69515426346</v>
      </c>
      <c r="T68" s="267">
        <f t="shared" si="15"/>
        <v>-501806.75514539599</v>
      </c>
      <c r="U68" s="267">
        <f t="shared" si="15"/>
        <v>-513466.67843604082</v>
      </c>
      <c r="V68" s="267">
        <f t="shared" si="15"/>
        <v>-525767.89750767103</v>
      </c>
      <c r="W68" s="267">
        <f t="shared" si="15"/>
        <v>-538745.68362824107</v>
      </c>
      <c r="X68" s="267">
        <f t="shared" si="15"/>
        <v>-552437.2479854424</v>
      </c>
      <c r="Y68" s="267">
        <f t="shared" si="15"/>
        <v>-566881.84838228975</v>
      </c>
      <c r="Z68" s="267">
        <f t="shared" si="15"/>
        <v>-582120.90180096379</v>
      </c>
      <c r="AA68" s="267">
        <f t="shared" si="15"/>
        <v>-598198.10315766477</v>
      </c>
      <c r="AB68" s="267">
        <f t="shared" si="15"/>
        <v>-615159.55058898428</v>
      </c>
      <c r="AC68" s="267">
        <f t="shared" si="15"/>
        <v>-633053.87762902654</v>
      </c>
      <c r="AD68" s="267">
        <f t="shared" si="15"/>
        <v>-651932.392656271</v>
      </c>
      <c r="AE68" s="267">
        <f t="shared" si="15"/>
        <v>-671849.22601001395</v>
      </c>
      <c r="AF68" s="267">
        <f t="shared" si="15"/>
        <v>-692861.48519821279</v>
      </c>
      <c r="AG68" s="267">
        <f t="shared" si="15"/>
        <v>-715029.41864176258</v>
      </c>
      <c r="AH68" s="267">
        <f t="shared" si="15"/>
        <v>-738416.58842470753</v>
      </c>
      <c r="AI68" s="267">
        <f t="shared" si="15"/>
        <v>-763090.05254571442</v>
      </c>
      <c r="AJ68" s="267">
        <f t="shared" si="15"/>
        <v>-789120.55719337682</v>
      </c>
      <c r="AK68" s="267">
        <f t="shared" si="15"/>
        <v>-816582.73959666048</v>
      </c>
      <c r="AL68" s="267">
        <f t="shared" si="15"/>
        <v>-845555.34203212487</v>
      </c>
      <c r="AM68" s="267">
        <f t="shared" si="15"/>
        <v>-876121.43760153977</v>
      </c>
      <c r="AN68" s="267">
        <f t="shared" si="15"/>
        <v>-908368.66842727258</v>
      </c>
      <c r="AO68" s="267">
        <f t="shared" si="15"/>
        <v>-942389.49694842054</v>
      </c>
      <c r="AP68" s="267">
        <f>AP66+AP67</f>
        <v>-978281.47103823174</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-375126.25274267397</v>
      </c>
      <c r="D70" s="267">
        <f t="shared" si="17"/>
        <v>-379818.74840116908</v>
      </c>
      <c r="E70" s="267">
        <f t="shared" si="17"/>
        <v>-384769.33132088144</v>
      </c>
      <c r="F70" s="267">
        <f t="shared" si="17"/>
        <v>-389992.19630117796</v>
      </c>
      <c r="G70" s="267">
        <f t="shared" si="17"/>
        <v>-395502.31885539077</v>
      </c>
      <c r="H70" s="267">
        <f t="shared" si="17"/>
        <v>-401315.49815008533</v>
      </c>
      <c r="I70" s="267">
        <f t="shared" si="17"/>
        <v>-407448.40230598813</v>
      </c>
      <c r="J70" s="267">
        <f t="shared" si="17"/>
        <v>-413918.61619046552</v>
      </c>
      <c r="K70" s="267">
        <f t="shared" si="17"/>
        <v>-420744.69183858915</v>
      </c>
      <c r="L70" s="267">
        <f t="shared" si="17"/>
        <v>-427946.20164735964</v>
      </c>
      <c r="M70" s="267">
        <f t="shared" si="17"/>
        <v>-435543.79449561244</v>
      </c>
      <c r="N70" s="267">
        <f t="shared" si="17"/>
        <v>-443559.25495051919</v>
      </c>
      <c r="O70" s="267">
        <f t="shared" si="17"/>
        <v>-452015.56573044579</v>
      </c>
      <c r="P70" s="267">
        <f t="shared" si="17"/>
        <v>-460936.97360326833</v>
      </c>
      <c r="Q70" s="267">
        <f t="shared" si="17"/>
        <v>-470349.05890909617</v>
      </c>
      <c r="R70" s="267">
        <f t="shared" si="17"/>
        <v>-480278.80890674447</v>
      </c>
      <c r="S70" s="267">
        <f t="shared" si="17"/>
        <v>-490754.69515426346</v>
      </c>
      <c r="T70" s="267">
        <f t="shared" si="17"/>
        <v>-501806.75514539599</v>
      </c>
      <c r="U70" s="267">
        <f t="shared" si="17"/>
        <v>-513466.67843604082</v>
      </c>
      <c r="V70" s="267">
        <f t="shared" si="17"/>
        <v>-525767.89750767103</v>
      </c>
      <c r="W70" s="267">
        <f t="shared" si="17"/>
        <v>-538745.68362824107</v>
      </c>
      <c r="X70" s="267">
        <f t="shared" si="17"/>
        <v>-552437.2479854424</v>
      </c>
      <c r="Y70" s="267">
        <f t="shared" si="17"/>
        <v>-566881.84838228975</v>
      </c>
      <c r="Z70" s="267">
        <f t="shared" si="17"/>
        <v>-582120.90180096379</v>
      </c>
      <c r="AA70" s="267">
        <f t="shared" si="17"/>
        <v>-598198.10315766477</v>
      </c>
      <c r="AB70" s="267">
        <f t="shared" si="17"/>
        <v>-615159.55058898428</v>
      </c>
      <c r="AC70" s="267">
        <f t="shared" si="17"/>
        <v>-633053.87762902654</v>
      </c>
      <c r="AD70" s="267">
        <f t="shared" si="17"/>
        <v>-651932.392656271</v>
      </c>
      <c r="AE70" s="267">
        <f t="shared" si="17"/>
        <v>-671849.22601001395</v>
      </c>
      <c r="AF70" s="267">
        <f t="shared" si="17"/>
        <v>-692861.48519821279</v>
      </c>
      <c r="AG70" s="267">
        <f t="shared" si="17"/>
        <v>-715029.41864176258</v>
      </c>
      <c r="AH70" s="267">
        <f t="shared" si="17"/>
        <v>-738416.58842470753</v>
      </c>
      <c r="AI70" s="267">
        <f t="shared" si="17"/>
        <v>-763090.05254571442</v>
      </c>
      <c r="AJ70" s="267">
        <f t="shared" si="17"/>
        <v>-789120.55719337682</v>
      </c>
      <c r="AK70" s="267">
        <f t="shared" si="17"/>
        <v>-816582.73959666048</v>
      </c>
      <c r="AL70" s="267">
        <f t="shared" si="17"/>
        <v>-845555.34203212487</v>
      </c>
      <c r="AM70" s="267">
        <f t="shared" si="17"/>
        <v>-876121.43760153977</v>
      </c>
      <c r="AN70" s="267">
        <f t="shared" si="17"/>
        <v>-908368.66842727258</v>
      </c>
      <c r="AO70" s="267">
        <f t="shared" si="17"/>
        <v>-942389.49694842054</v>
      </c>
      <c r="AP70" s="267">
        <f>AP68+AP69</f>
        <v>-978281.47103823174</v>
      </c>
    </row>
    <row r="71" spans="1:45" x14ac:dyDescent="0.2">
      <c r="A71" s="268" t="s">
        <v>322</v>
      </c>
      <c r="B71" s="260">
        <f t="shared" ref="B71:AP71" si="18">-B70*$B$36</f>
        <v>0</v>
      </c>
      <c r="C71" s="260">
        <f t="shared" si="18"/>
        <v>75025.250548534794</v>
      </c>
      <c r="D71" s="260">
        <f t="shared" si="18"/>
        <v>75963.749680233814</v>
      </c>
      <c r="E71" s="260">
        <f t="shared" si="18"/>
        <v>76953.866264176293</v>
      </c>
      <c r="F71" s="260">
        <f t="shared" si="18"/>
        <v>77998.439260235595</v>
      </c>
      <c r="G71" s="260">
        <f t="shared" si="18"/>
        <v>79100.463771078154</v>
      </c>
      <c r="H71" s="260">
        <f t="shared" si="18"/>
        <v>80263.099630017066</v>
      </c>
      <c r="I71" s="260">
        <f t="shared" si="18"/>
        <v>81489.680461197626</v>
      </c>
      <c r="J71" s="260">
        <f t="shared" si="18"/>
        <v>82783.723238093109</v>
      </c>
      <c r="K71" s="260">
        <f t="shared" si="18"/>
        <v>84148.938367717841</v>
      </c>
      <c r="L71" s="260">
        <f t="shared" si="18"/>
        <v>85589.240329471941</v>
      </c>
      <c r="M71" s="260">
        <f t="shared" si="18"/>
        <v>87108.758899122491</v>
      </c>
      <c r="N71" s="260">
        <f t="shared" si="18"/>
        <v>88711.850990103849</v>
      </c>
      <c r="O71" s="260">
        <f t="shared" si="18"/>
        <v>90403.113146089163</v>
      </c>
      <c r="P71" s="260">
        <f t="shared" si="18"/>
        <v>92187.394720653669</v>
      </c>
      <c r="Q71" s="260">
        <f t="shared" si="18"/>
        <v>94069.81178181924</v>
      </c>
      <c r="R71" s="260">
        <f t="shared" si="18"/>
        <v>96055.761781348905</v>
      </c>
      <c r="S71" s="260">
        <f t="shared" si="18"/>
        <v>98150.939030852693</v>
      </c>
      <c r="T71" s="260">
        <f t="shared" si="18"/>
        <v>100361.3510290792</v>
      </c>
      <c r="U71" s="260">
        <f t="shared" si="18"/>
        <v>102693.33568720816</v>
      </c>
      <c r="V71" s="260">
        <f t="shared" si="18"/>
        <v>105153.57950153422</v>
      </c>
      <c r="W71" s="260">
        <f t="shared" si="18"/>
        <v>107749.13672564822</v>
      </c>
      <c r="X71" s="260">
        <f t="shared" si="18"/>
        <v>110487.44959708849</v>
      </c>
      <c r="Y71" s="260">
        <f t="shared" si="18"/>
        <v>113376.36967645795</v>
      </c>
      <c r="Z71" s="260">
        <f t="shared" si="18"/>
        <v>116424.18036019277</v>
      </c>
      <c r="AA71" s="260">
        <f t="shared" si="18"/>
        <v>119639.62063153296</v>
      </c>
      <c r="AB71" s="260">
        <f t="shared" si="18"/>
        <v>123031.91011779686</v>
      </c>
      <c r="AC71" s="260">
        <f t="shared" si="18"/>
        <v>126610.77552580531</v>
      </c>
      <c r="AD71" s="260">
        <f t="shared" si="18"/>
        <v>130386.47853125421</v>
      </c>
      <c r="AE71" s="260">
        <f t="shared" si="18"/>
        <v>134369.84520200279</v>
      </c>
      <c r="AF71" s="260">
        <f t="shared" si="18"/>
        <v>138572.29703964255</v>
      </c>
      <c r="AG71" s="260">
        <f t="shared" si="18"/>
        <v>143005.88372835252</v>
      </c>
      <c r="AH71" s="260">
        <f t="shared" si="18"/>
        <v>147683.31768494152</v>
      </c>
      <c r="AI71" s="260">
        <f t="shared" si="18"/>
        <v>152618.01050914288</v>
      </c>
      <c r="AJ71" s="260">
        <f t="shared" si="18"/>
        <v>157824.11143867538</v>
      </c>
      <c r="AK71" s="260">
        <f t="shared" si="18"/>
        <v>163316.54791933211</v>
      </c>
      <c r="AL71" s="260">
        <f t="shared" si="18"/>
        <v>169111.06840642498</v>
      </c>
      <c r="AM71" s="260">
        <f t="shared" si="18"/>
        <v>175224.28752030796</v>
      </c>
      <c r="AN71" s="260">
        <f t="shared" si="18"/>
        <v>181673.73368545453</v>
      </c>
      <c r="AO71" s="260">
        <f t="shared" si="18"/>
        <v>188477.89938968411</v>
      </c>
      <c r="AP71" s="260">
        <f t="shared" si="18"/>
        <v>195656.29420764637</v>
      </c>
    </row>
    <row r="72" spans="1:45" ht="15" thickBot="1" x14ac:dyDescent="0.25">
      <c r="A72" s="273" t="s">
        <v>327</v>
      </c>
      <c r="B72" s="274">
        <f t="shared" ref="B72:AO72" si="19">B70+B71</f>
        <v>0</v>
      </c>
      <c r="C72" s="274">
        <f t="shared" si="19"/>
        <v>-300101.00219413918</v>
      </c>
      <c r="D72" s="274">
        <f t="shared" si="19"/>
        <v>-303854.99872093525</v>
      </c>
      <c r="E72" s="274">
        <f t="shared" si="19"/>
        <v>-307815.46505670517</v>
      </c>
      <c r="F72" s="274">
        <f t="shared" si="19"/>
        <v>-311993.75704094238</v>
      </c>
      <c r="G72" s="274">
        <f t="shared" si="19"/>
        <v>-316401.85508431261</v>
      </c>
      <c r="H72" s="274">
        <f t="shared" si="19"/>
        <v>-321052.39852006827</v>
      </c>
      <c r="I72" s="274">
        <f t="shared" si="19"/>
        <v>-325958.7218447905</v>
      </c>
      <c r="J72" s="274">
        <f t="shared" si="19"/>
        <v>-331134.89295237244</v>
      </c>
      <c r="K72" s="274">
        <f t="shared" si="19"/>
        <v>-336595.75347087131</v>
      </c>
      <c r="L72" s="274">
        <f t="shared" si="19"/>
        <v>-342356.9613178877</v>
      </c>
      <c r="M72" s="274">
        <f t="shared" si="19"/>
        <v>-348435.03559648996</v>
      </c>
      <c r="N72" s="274">
        <f t="shared" si="19"/>
        <v>-354847.40396041534</v>
      </c>
      <c r="O72" s="274">
        <f t="shared" si="19"/>
        <v>-361612.45258435665</v>
      </c>
      <c r="P72" s="274">
        <f t="shared" si="19"/>
        <v>-368749.57888261467</v>
      </c>
      <c r="Q72" s="274">
        <f t="shared" si="19"/>
        <v>-376279.24712727696</v>
      </c>
      <c r="R72" s="274">
        <f t="shared" si="19"/>
        <v>-384223.04712539556</v>
      </c>
      <c r="S72" s="274">
        <f t="shared" si="19"/>
        <v>-392603.75612341077</v>
      </c>
      <c r="T72" s="274">
        <f t="shared" si="19"/>
        <v>-401445.40411631681</v>
      </c>
      <c r="U72" s="274">
        <f t="shared" si="19"/>
        <v>-410773.34274883266</v>
      </c>
      <c r="V72" s="274">
        <f t="shared" si="19"/>
        <v>-420614.3180061368</v>
      </c>
      <c r="W72" s="274">
        <f t="shared" si="19"/>
        <v>-430996.54690259288</v>
      </c>
      <c r="X72" s="274">
        <f t="shared" si="19"/>
        <v>-441949.7983883539</v>
      </c>
      <c r="Y72" s="274">
        <f t="shared" si="19"/>
        <v>-453505.4787058318</v>
      </c>
      <c r="Z72" s="274">
        <f t="shared" si="19"/>
        <v>-465696.72144077101</v>
      </c>
      <c r="AA72" s="274">
        <f t="shared" si="19"/>
        <v>-478558.48252613179</v>
      </c>
      <c r="AB72" s="274">
        <f t="shared" si="19"/>
        <v>-492127.64047118742</v>
      </c>
      <c r="AC72" s="274">
        <f t="shared" si="19"/>
        <v>-506443.10210322123</v>
      </c>
      <c r="AD72" s="274">
        <f t="shared" si="19"/>
        <v>-521545.91412501677</v>
      </c>
      <c r="AE72" s="274">
        <f t="shared" si="19"/>
        <v>-537479.38080801116</v>
      </c>
      <c r="AF72" s="274">
        <f t="shared" si="19"/>
        <v>-554289.18815857021</v>
      </c>
      <c r="AG72" s="274">
        <f t="shared" si="19"/>
        <v>-572023.53491341008</v>
      </c>
      <c r="AH72" s="274">
        <f t="shared" si="19"/>
        <v>-590733.27073976607</v>
      </c>
      <c r="AI72" s="274">
        <f t="shared" si="19"/>
        <v>-610472.04203657154</v>
      </c>
      <c r="AJ72" s="274">
        <f t="shared" si="19"/>
        <v>-631296.4457547015</v>
      </c>
      <c r="AK72" s="274">
        <f t="shared" si="19"/>
        <v>-653266.19167732843</v>
      </c>
      <c r="AL72" s="274">
        <f t="shared" si="19"/>
        <v>-676444.27362569992</v>
      </c>
      <c r="AM72" s="274">
        <f t="shared" si="19"/>
        <v>-700897.15008123184</v>
      </c>
      <c r="AN72" s="274">
        <f t="shared" si="19"/>
        <v>-726694.93474181811</v>
      </c>
      <c r="AO72" s="274">
        <f t="shared" si="19"/>
        <v>-753911.59755873645</v>
      </c>
      <c r="AP72" s="274">
        <f>AP70+AP71</f>
        <v>-782625.17683058535</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-375126.25274267397</v>
      </c>
      <c r="D75" s="267">
        <f>D68</f>
        <v>-379818.74840116908</v>
      </c>
      <c r="E75" s="267">
        <f t="shared" si="22"/>
        <v>-384769.33132088144</v>
      </c>
      <c r="F75" s="267">
        <f t="shared" si="22"/>
        <v>-389992.19630117796</v>
      </c>
      <c r="G75" s="267">
        <f t="shared" si="22"/>
        <v>-395502.31885539077</v>
      </c>
      <c r="H75" s="267">
        <f t="shared" si="22"/>
        <v>-401315.49815008533</v>
      </c>
      <c r="I75" s="267">
        <f t="shared" si="22"/>
        <v>-407448.40230598813</v>
      </c>
      <c r="J75" s="267">
        <f t="shared" si="22"/>
        <v>-413918.61619046552</v>
      </c>
      <c r="K75" s="267">
        <f t="shared" si="22"/>
        <v>-420744.69183858915</v>
      </c>
      <c r="L75" s="267">
        <f t="shared" si="22"/>
        <v>-427946.20164735964</v>
      </c>
      <c r="M75" s="267">
        <f t="shared" si="22"/>
        <v>-435543.79449561244</v>
      </c>
      <c r="N75" s="267">
        <f t="shared" si="22"/>
        <v>-443559.25495051919</v>
      </c>
      <c r="O75" s="267">
        <f t="shared" si="22"/>
        <v>-452015.56573044579</v>
      </c>
      <c r="P75" s="267">
        <f t="shared" si="22"/>
        <v>-460936.97360326833</v>
      </c>
      <c r="Q75" s="267">
        <f t="shared" si="22"/>
        <v>-470349.05890909617</v>
      </c>
      <c r="R75" s="267">
        <f t="shared" si="22"/>
        <v>-480278.80890674447</v>
      </c>
      <c r="S75" s="267">
        <f t="shared" si="22"/>
        <v>-490754.69515426346</v>
      </c>
      <c r="T75" s="267">
        <f t="shared" si="22"/>
        <v>-501806.75514539599</v>
      </c>
      <c r="U75" s="267">
        <f t="shared" si="22"/>
        <v>-513466.67843604082</v>
      </c>
      <c r="V75" s="267">
        <f t="shared" si="22"/>
        <v>-525767.89750767103</v>
      </c>
      <c r="W75" s="267">
        <f t="shared" si="22"/>
        <v>-538745.68362824107</v>
      </c>
      <c r="X75" s="267">
        <f t="shared" si="22"/>
        <v>-552437.2479854424</v>
      </c>
      <c r="Y75" s="267">
        <f t="shared" si="22"/>
        <v>-566881.84838228975</v>
      </c>
      <c r="Z75" s="267">
        <f t="shared" si="22"/>
        <v>-582120.90180096379</v>
      </c>
      <c r="AA75" s="267">
        <f t="shared" si="22"/>
        <v>-598198.10315766477</v>
      </c>
      <c r="AB75" s="267">
        <f t="shared" si="22"/>
        <v>-615159.55058898428</v>
      </c>
      <c r="AC75" s="267">
        <f t="shared" si="22"/>
        <v>-633053.87762902654</v>
      </c>
      <c r="AD75" s="267">
        <f t="shared" si="22"/>
        <v>-651932.392656271</v>
      </c>
      <c r="AE75" s="267">
        <f t="shared" si="22"/>
        <v>-671849.22601001395</v>
      </c>
      <c r="AF75" s="267">
        <f t="shared" si="22"/>
        <v>-692861.48519821279</v>
      </c>
      <c r="AG75" s="267">
        <f t="shared" si="22"/>
        <v>-715029.41864176258</v>
      </c>
      <c r="AH75" s="267">
        <f t="shared" si="22"/>
        <v>-738416.58842470753</v>
      </c>
      <c r="AI75" s="267">
        <f t="shared" si="22"/>
        <v>-763090.05254571442</v>
      </c>
      <c r="AJ75" s="267">
        <f t="shared" si="22"/>
        <v>-789120.55719337682</v>
      </c>
      <c r="AK75" s="267">
        <f t="shared" si="22"/>
        <v>-816582.73959666048</v>
      </c>
      <c r="AL75" s="267">
        <f t="shared" si="22"/>
        <v>-845555.34203212487</v>
      </c>
      <c r="AM75" s="267">
        <f t="shared" si="22"/>
        <v>-876121.43760153977</v>
      </c>
      <c r="AN75" s="267">
        <f t="shared" si="22"/>
        <v>-908368.66842727258</v>
      </c>
      <c r="AO75" s="267">
        <f t="shared" si="22"/>
        <v>-942389.49694842054</v>
      </c>
      <c r="AP75" s="267">
        <f>AP68</f>
        <v>-978281.47103823174</v>
      </c>
    </row>
    <row r="76" spans="1:45" x14ac:dyDescent="0.2">
      <c r="A76" s="268" t="s">
        <v>324</v>
      </c>
      <c r="B76" s="260">
        <f t="shared" ref="B76:AO76" si="23">-B67</f>
        <v>0</v>
      </c>
      <c r="C76" s="260">
        <f>-C67</f>
        <v>289808.14986094437</v>
      </c>
      <c r="D76" s="260">
        <f t="shared" si="23"/>
        <v>289808.14986094437</v>
      </c>
      <c r="E76" s="260">
        <f t="shared" si="23"/>
        <v>289808.14986094437</v>
      </c>
      <c r="F76" s="260">
        <f>-C67</f>
        <v>289808.14986094437</v>
      </c>
      <c r="G76" s="260">
        <f t="shared" si="23"/>
        <v>289808.14986094437</v>
      </c>
      <c r="H76" s="260">
        <f t="shared" si="23"/>
        <v>289808.14986094437</v>
      </c>
      <c r="I76" s="260">
        <f t="shared" si="23"/>
        <v>289808.14986094437</v>
      </c>
      <c r="J76" s="260">
        <f t="shared" si="23"/>
        <v>289808.14986094437</v>
      </c>
      <c r="K76" s="260">
        <f t="shared" si="23"/>
        <v>289808.14986094437</v>
      </c>
      <c r="L76" s="260">
        <f>-L67</f>
        <v>289808.14986094437</v>
      </c>
      <c r="M76" s="260">
        <f>-M67</f>
        <v>289808.14986094437</v>
      </c>
      <c r="N76" s="260">
        <f t="shared" si="23"/>
        <v>289808.14986094437</v>
      </c>
      <c r="O76" s="260">
        <f t="shared" si="23"/>
        <v>289808.14986094437</v>
      </c>
      <c r="P76" s="260">
        <f t="shared" si="23"/>
        <v>289808.14986094437</v>
      </c>
      <c r="Q76" s="260">
        <f t="shared" si="23"/>
        <v>289808.14986094437</v>
      </c>
      <c r="R76" s="260">
        <f t="shared" si="23"/>
        <v>289808.14986094437</v>
      </c>
      <c r="S76" s="260">
        <f t="shared" si="23"/>
        <v>289808.14986094437</v>
      </c>
      <c r="T76" s="260">
        <f t="shared" si="23"/>
        <v>289808.14986094437</v>
      </c>
      <c r="U76" s="260">
        <f t="shared" si="23"/>
        <v>289808.14986094437</v>
      </c>
      <c r="V76" s="260">
        <f t="shared" si="23"/>
        <v>289808.14986094437</v>
      </c>
      <c r="W76" s="260">
        <f t="shared" si="23"/>
        <v>289808.14986094437</v>
      </c>
      <c r="X76" s="260">
        <f t="shared" si="23"/>
        <v>289808.14986094437</v>
      </c>
      <c r="Y76" s="260">
        <f t="shared" si="23"/>
        <v>289808.14986094437</v>
      </c>
      <c r="Z76" s="260">
        <f t="shared" si="23"/>
        <v>289808.14986094437</v>
      </c>
      <c r="AA76" s="260">
        <f t="shared" si="23"/>
        <v>289808.14986094437</v>
      </c>
      <c r="AB76" s="260">
        <f t="shared" si="23"/>
        <v>289808.14986094437</v>
      </c>
      <c r="AC76" s="260">
        <f t="shared" si="23"/>
        <v>289808.14986094437</v>
      </c>
      <c r="AD76" s="260">
        <f t="shared" si="23"/>
        <v>289808.14986094437</v>
      </c>
      <c r="AE76" s="260">
        <f t="shared" si="23"/>
        <v>289808.14986094437</v>
      </c>
      <c r="AF76" s="260">
        <f t="shared" si="23"/>
        <v>289808.14986094437</v>
      </c>
      <c r="AG76" s="260">
        <f t="shared" si="23"/>
        <v>289808.14986094437</v>
      </c>
      <c r="AH76" s="260">
        <f t="shared" si="23"/>
        <v>289808.14986094437</v>
      </c>
      <c r="AI76" s="260">
        <f t="shared" si="23"/>
        <v>289808.14986094437</v>
      </c>
      <c r="AJ76" s="260">
        <f t="shared" si="23"/>
        <v>289808.14986094437</v>
      </c>
      <c r="AK76" s="260">
        <f t="shared" si="23"/>
        <v>289808.14986094437</v>
      </c>
      <c r="AL76" s="260">
        <f t="shared" si="23"/>
        <v>289808.14986094437</v>
      </c>
      <c r="AM76" s="260">
        <f t="shared" si="23"/>
        <v>289808.14986094437</v>
      </c>
      <c r="AN76" s="260">
        <f t="shared" si="23"/>
        <v>289808.14986094437</v>
      </c>
      <c r="AO76" s="260">
        <f t="shared" si="23"/>
        <v>289808.14986094437</v>
      </c>
      <c r="AP76" s="260">
        <f>-AP67</f>
        <v>289808.14986094437</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-1304136.6743742495</v>
      </c>
      <c r="C79" s="260">
        <f>IF(((SUM($B$59:C59)+SUM($B$61:C64))+SUM($B$81:C81))&lt;0,((SUM($B$59:C59)+SUM($B$61:C64))+SUM($B$81:C81))*0.18-SUM($A$79:B79),IF(SUM($B$79:B79)&lt;0,0-SUM($B$79:B79),0))</f>
        <v>-15357.258518711198</v>
      </c>
      <c r="D79" s="260">
        <f>IF(((SUM($B$59:D59)+SUM($B$61:D64))+SUM($B$81:D81))&lt;0,((SUM($B$59:D59)+SUM($B$61:D64))+SUM($B$81:D81))*0.18-SUM($A$79:C79),IF(SUM($B$79:C79)&lt;0,0-SUM($B$79:C79),0))</f>
        <v>-16201.907737240661</v>
      </c>
      <c r="E79" s="260">
        <f>IF(((SUM($B$59:E59)+SUM($B$61:E64))+SUM($B$81:E81))&lt;0,((SUM($B$59:E59)+SUM($B$61:E64))+SUM($B$81:E81))*0.18-SUM($A$79:D79),IF(SUM($B$79:D79)&lt;0,0-SUM($B$79:D79),0))</f>
        <v>-17093.012662788387</v>
      </c>
      <c r="F79" s="260">
        <f>IF(((SUM($B$59:F59)+SUM($B$61:F64))+SUM($B$81:F81))&lt;0,((SUM($B$59:F59)+SUM($B$61:F64))+SUM($B$81:F81))*0.18-SUM($A$79:E79),IF(SUM($B$79:E79)&lt;0,0-SUM($B$79:E79),0))</f>
        <v>-18033.12835924211</v>
      </c>
      <c r="G79" s="260">
        <f>IF(((SUM($B$59:G59)+SUM($B$61:G64))+SUM($B$81:G81))&lt;0,((SUM($B$59:G59)+SUM($B$61:G64))+SUM($B$81:G81))*0.18-SUM($A$79:F79),IF(SUM($B$79:F79)&lt;0,0-SUM($B$79:F79),0))</f>
        <v>-19024.950419000583</v>
      </c>
      <c r="H79" s="260">
        <f>IF(((SUM($B$59:H59)+SUM($B$61:H64))+SUM($B$81:H81))&lt;0,((SUM($B$59:H59)+SUM($B$61:H64))+SUM($B$81:H81))*0.18-SUM($A$79:G79),IF(SUM($B$79:G79)&lt;0,0-SUM($B$79:G79),0))</f>
        <v>-20071.322692045243</v>
      </c>
      <c r="I79" s="260">
        <f>IF(((SUM($B$59:I59)+SUM($B$61:I64))+SUM($B$81:I81))&lt;0,((SUM($B$59:I59)+SUM($B$61:I64))+SUM($B$81:I81))*0.18-SUM($A$79:H79),IF(SUM($B$79:H79)&lt;0,0-SUM($B$79:H79),0))</f>
        <v>-21175.24544010777</v>
      </c>
      <c r="J79" s="260">
        <f>IF(((SUM($B$59:J59)+SUM($B$61:J64))+SUM($B$81:J81))&lt;0,((SUM($B$59:J59)+SUM($B$61:J64))+SUM($B$81:J81))*0.18-SUM($A$79:I79),IF(SUM($B$79:I79)&lt;0,0-SUM($B$79:I79),0))</f>
        <v>-22339.883939313935</v>
      </c>
      <c r="K79" s="260">
        <f>IF(((SUM($B$59:K59)+SUM($B$61:K64))+SUM($B$81:K81))&lt;0,((SUM($B$59:K59)+SUM($B$61:K64))+SUM($B$81:K81))*0.18-SUM($A$79:J79),IF(SUM($B$79:J79)&lt;0,0-SUM($B$79:J79),0))</f>
        <v>-23568.577555975877</v>
      </c>
      <c r="L79" s="260">
        <f>IF(((SUM($B$59:L59)+SUM($B$61:L64))+SUM($B$81:L81))&lt;0,((SUM($B$59:L59)+SUM($B$61:L64))+SUM($B$81:L81))*0.18-SUM($A$79:K79),IF(SUM($B$79:K79)&lt;0,0-SUM($B$79:K79),0))</f>
        <v>-24864.849321554881</v>
      </c>
      <c r="M79" s="260">
        <f>IF(((SUM($B$59:M59)+SUM($B$61:M64))+SUM($B$81:M81))&lt;0,((SUM($B$59:M59)+SUM($B$61:M64))+SUM($B$81:M81))*0.18-SUM($A$79:L79),IF(SUM($B$79:L79)&lt;0,0-SUM($B$79:L79),0))</f>
        <v>-26232.416034240043</v>
      </c>
      <c r="N79" s="260">
        <f>IF(((SUM($B$59:N59)+SUM($B$61:N64))+SUM($B$81:N81))&lt;0,((SUM($B$59:N59)+SUM($B$61:N64))+SUM($B$81:N81))*0.18-SUM($A$79:M79),IF(SUM($B$79:M79)&lt;0,0-SUM($B$79:M79),0))</f>
        <v>-27675.198916123714</v>
      </c>
      <c r="O79" s="260">
        <f>IF(((SUM($B$59:O59)+SUM($B$61:O64))+SUM($B$81:O81))&lt;0,((SUM($B$59:O59)+SUM($B$61:O64))+SUM($B$81:O81))*0.18-SUM($A$79:N79),IF(SUM($B$79:N79)&lt;0,0-SUM($B$79:N79),0))</f>
        <v>-29197.334856510395</v>
      </c>
      <c r="P79" s="260">
        <f>IF(((SUM($B$59:P59)+SUM($B$61:P64))+SUM($B$81:P81))&lt;0,((SUM($B$59:P59)+SUM($B$61:P64))+SUM($B$81:P81))*0.18-SUM($A$79:O79),IF(SUM($B$79:O79)&lt;0,0-SUM($B$79:O79),0))</f>
        <v>-30803.188273617998</v>
      </c>
      <c r="Q79" s="260">
        <f>IF(((SUM($B$59:Q59)+SUM($B$61:Q64))+SUM($B$81:Q81))&lt;0,((SUM($B$59:Q59)+SUM($B$61:Q64))+SUM($B$81:Q81))*0.18-SUM($A$79:P79),IF(SUM($B$79:P79)&lt;0,0-SUM($B$79:P79),0))</f>
        <v>-32497.363628667546</v>
      </c>
      <c r="R79" s="260">
        <f>IF(((SUM($B$59:R59)+SUM($B$61:R64))+SUM($B$81:R81))&lt;0,((SUM($B$59:R59)+SUM($B$61:R64))+SUM($B$81:R81))*0.18-SUM($A$79:Q79),IF(SUM($B$79:Q79)&lt;0,0-SUM($B$79:Q79),0))</f>
        <v>-34284.718628243776</v>
      </c>
      <c r="S79" s="260">
        <f>IF(((SUM($B$59:S59)+SUM($B$61:S64))+SUM($B$81:S81))&lt;0,((SUM($B$59:S59)+SUM($B$61:S64))+SUM($B$81:S81))*0.18-SUM($A$79:R79),IF(SUM($B$79:R79)&lt;0,0-SUM($B$79:R79),0))</f>
        <v>-36170.378152797464</v>
      </c>
      <c r="T79" s="260">
        <f>IF(((SUM($B$59:T59)+SUM($B$61:T64))+SUM($B$81:T81))&lt;0,((SUM($B$59:T59)+SUM($B$61:T64))+SUM($B$81:T81))*0.18-SUM($A$79:S79),IF(SUM($B$79:S79)&lt;0,0-SUM($B$79:S79),0))</f>
        <v>-38159.74895120156</v>
      </c>
      <c r="U79" s="260">
        <f>IF(((SUM($B$59:U59)+SUM($B$61:U64))+SUM($B$81:U81))&lt;0,((SUM($B$59:U59)+SUM($B$61:U64))+SUM($B$81:U81))*0.18-SUM($A$79:T79),IF(SUM($B$79:T79)&lt;0,0-SUM($B$79:T79),0))</f>
        <v>-40258.535143517423</v>
      </c>
      <c r="V79" s="260">
        <f>IF(((SUM($B$59:V59)+SUM($B$61:V64))+SUM($B$81:V81))&lt;0,((SUM($B$59:V59)+SUM($B$61:V64))+SUM($B$81:V81))*0.18-SUM($A$79:U79),IF(SUM($B$79:U79)&lt;0,0-SUM($B$79:U79),0))</f>
        <v>-42472.754576410633</v>
      </c>
      <c r="W79" s="260">
        <f>IF(((SUM($B$59:W59)+SUM($B$61:W64))+SUM($B$81:W81))&lt;0,((SUM($B$59:W59)+SUM($B$61:W64))+SUM($B$81:W81))*0.18-SUM($A$79:V79),IF(SUM($B$79:V79)&lt;0,0-SUM($B$79:V79),0))</f>
        <v>-44808.756078113336</v>
      </c>
      <c r="X79" s="260">
        <f>IF(((SUM($B$59:X59)+SUM($B$61:X64))+SUM($B$81:X81))&lt;0,((SUM($B$59:X59)+SUM($B$61:X64))+SUM($B$81:X81))*0.18-SUM($A$79:W79),IF(SUM($B$79:W79)&lt;0,0-SUM($B$79:W79),0))</f>
        <v>-47273.237662409665</v>
      </c>
      <c r="Y79" s="260">
        <f>IF(((SUM($B$59:Y59)+SUM($B$61:Y64))+SUM($B$81:Y81))&lt;0,((SUM($B$59:Y59)+SUM($B$61:Y64))+SUM($B$81:Y81))*0.18-SUM($A$79:X79),IF(SUM($B$79:X79)&lt;0,0-SUM($B$79:X79),0))</f>
        <v>-49873.265733842039</v>
      </c>
      <c r="Z79" s="260">
        <f>IF(((SUM($B$59:Z59)+SUM($B$61:Z64))+SUM($B$81:Z81))&lt;0,((SUM($B$59:Z59)+SUM($B$61:Z64))+SUM($B$81:Z81))*0.18-SUM($A$79:Y79),IF(SUM($B$79:Y79)&lt;0,0-SUM($B$79:Y79),0))</f>
        <v>-52616.295349203516</v>
      </c>
      <c r="AA79" s="260">
        <f>IF(((SUM($B$59:AA59)+SUM($B$61:AA64))+SUM($B$81:AA81))&lt;0,((SUM($B$59:AA59)+SUM($B$61:AA64))+SUM($B$81:AA81))*0.18-SUM($A$79:Z79),IF(SUM($B$79:Z79)&lt;0,0-SUM($B$79:Z79),0))</f>
        <v>-55510.191593409749</v>
      </c>
      <c r="AB79" s="260">
        <f>IF(((SUM($B$59:AB59)+SUM($B$61:AB64))+SUM($B$81:AB81))&lt;0,((SUM($B$59:AB59)+SUM($B$61:AB64))+SUM($B$81:AB81))*0.18-SUM($A$79:AA79),IF(SUM($B$79:AA79)&lt;0,0-SUM($B$79:AA79),0))</f>
        <v>-58563.252131047426</v>
      </c>
      <c r="AC79" s="260">
        <f>IF(((SUM($B$59:AC59)+SUM($B$61:AC64))+SUM($B$81:AC81))&lt;0,((SUM($B$59:AC59)+SUM($B$61:AC64))+SUM($B$81:AC81))*0.18-SUM($A$79:AB79),IF(SUM($B$79:AB79)&lt;0,0-SUM($B$79:AB79),0))</f>
        <v>-61784.230998254847</v>
      </c>
      <c r="AD79" s="260">
        <f>IF(((SUM($B$59:AD59)+SUM($B$61:AD64))+SUM($B$81:AD81))&lt;0,((SUM($B$59:AD59)+SUM($B$61:AD64))+SUM($B$81:AD81))*0.18-SUM($A$79:AC79),IF(SUM($B$79:AC79)&lt;0,0-SUM($B$79:AC79),0))</f>
        <v>-65182.363703158684</v>
      </c>
      <c r="AE79" s="260">
        <f>IF(((SUM($B$59:AE59)+SUM($B$61:AE64))+SUM($B$81:AE81))&lt;0,((SUM($B$59:AE59)+SUM($B$61:AE64))+SUM($B$81:AE81))*0.18-SUM($A$79:AD79),IF(SUM($B$79:AD79)&lt;0,0-SUM($B$79:AD79),0))</f>
        <v>-68767.393706832081</v>
      </c>
      <c r="AF79" s="260">
        <f>IF(((SUM($B$59:AF59)+SUM($B$61:AF64))+SUM($B$81:AF81))&lt;0,((SUM($B$59:AF59)+SUM($B$61:AF64))+SUM($B$81:AF81))*0.18-SUM($A$79:AE79),IF(SUM($B$79:AE79)&lt;0,0-SUM($B$79:AE79),0))</f>
        <v>-72549.600360708777</v>
      </c>
      <c r="AG79" s="260">
        <f>IF(((SUM($B$59:AG59)+SUM($B$61:AG64))+SUM($B$81:AG81))&lt;0,((SUM($B$59:AG59)+SUM($B$61:AG64))+SUM($B$81:AG81))*0.18-SUM($A$79:AF79),IF(SUM($B$79:AF79)&lt;0,0-SUM($B$79:AF79),0))</f>
        <v>-76539.828380546998</v>
      </c>
      <c r="AH79" s="260">
        <f>IF(((SUM($B$59:AH59)+SUM($B$61:AH64))+SUM($B$81:AH81))&lt;0,((SUM($B$59:AH59)+SUM($B$61:AH64))+SUM($B$81:AH81))*0.18-SUM($A$79:AG79),IF(SUM($B$79:AG79)&lt;0,0-SUM($B$79:AG79),0))</f>
        <v>-80749.518941477407</v>
      </c>
      <c r="AI79" s="260">
        <f>IF(((SUM($B$59:AI59)+SUM($B$61:AI64))+SUM($B$81:AI81))&lt;0,((SUM($B$59:AI59)+SUM($B$61:AI64))+SUM($B$81:AI81))*0.18-SUM($A$79:AH79),IF(SUM($B$79:AH79)&lt;0,0-SUM($B$79:AH79),0))</f>
        <v>-85190.742483258713</v>
      </c>
      <c r="AJ79" s="260">
        <f>IF(((SUM($B$59:AJ59)+SUM($B$61:AJ64))+SUM($B$81:AJ81))&lt;0,((SUM($B$59:AJ59)+SUM($B$61:AJ64))+SUM($B$81:AJ81))*0.18-SUM($A$79:AI79),IF(SUM($B$79:AI79)&lt;0,0-SUM($B$79:AI79),0))</f>
        <v>-89876.2333198376</v>
      </c>
      <c r="AK79" s="260">
        <f>IF(((SUM($B$59:AK59)+SUM($B$61:AK64))+SUM($B$81:AK81))&lt;0,((SUM($B$59:AK59)+SUM($B$61:AK64))+SUM($B$81:AK81))*0.18-SUM($A$79:AJ79),IF(SUM($B$79:AJ79)&lt;0,0-SUM($B$79:AJ79),0))</f>
        <v>-94819.426152429078</v>
      </c>
      <c r="AL79" s="260">
        <f>IF(((SUM($B$59:AL59)+SUM($B$61:AL64))+SUM($B$81:AL81))&lt;0,((SUM($B$59:AL59)+SUM($B$61:AL64))+SUM($B$81:AL81))*0.18-SUM($A$79:AK79),IF(SUM($B$79:AK79)&lt;0,0-SUM($B$79:AK79),0))</f>
        <v>-100034.49459081236</v>
      </c>
      <c r="AM79" s="260">
        <f>IF(((SUM($B$59:AM59)+SUM($B$61:AM64))+SUM($B$81:AM81))&lt;0,((SUM($B$59:AM59)+SUM($B$61:AM64))+SUM($B$81:AM81))*0.18-SUM($A$79:AL79),IF(SUM($B$79:AL79)&lt;0,0-SUM($B$79:AL79),0))</f>
        <v>-105536.39179330692</v>
      </c>
      <c r="AN79" s="260">
        <f>IF(((SUM($B$59:AN59)+SUM($B$61:AN64))+SUM($B$81:AN81))&lt;0,((SUM($B$59:AN59)+SUM($B$61:AN64))+SUM($B$81:AN81))*0.18-SUM($A$79:AM79),IF(SUM($B$79:AM79)&lt;0,0-SUM($B$79:AM79),0))</f>
        <v>-111340.89334193943</v>
      </c>
      <c r="AO79" s="260">
        <f>IF(((SUM($B$59:AO59)+SUM($B$61:AO64))+SUM($B$81:AO81))&lt;0,((SUM($B$59:AO59)+SUM($B$61:AO64))+SUM($B$81:AO81))*0.18-SUM($A$79:AN79),IF(SUM($B$79:AN79)&lt;0,0-SUM($B$79:AN79),0))</f>
        <v>-117464.64247574564</v>
      </c>
      <c r="AP79" s="260">
        <f>IF(((SUM($B$59:AP59)+SUM($B$61:AP64))+SUM($B$81:AP81))&lt;0,((SUM($B$59:AP59)+SUM($B$61:AP64))+SUM($B$81:AP81))*0.18-SUM($A$79:AO79),IF(SUM($B$79:AO79)&lt;0,0-SUM($B$79:AO79),0))</f>
        <v>-123925.19781191181</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-7245203.7465236085</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-7245203.7465236085</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-8549340.4208978582</v>
      </c>
      <c r="C83" s="267">
        <f t="shared" ref="C83:V83" si="27">SUM(C75:C82)</f>
        <v>-100675.3614004408</v>
      </c>
      <c r="D83" s="267">
        <f t="shared" si="27"/>
        <v>-106212.50627746538</v>
      </c>
      <c r="E83" s="267">
        <f t="shared" si="27"/>
        <v>-112054.19412272546</v>
      </c>
      <c r="F83" s="267">
        <f t="shared" si="27"/>
        <v>-118217.1747994757</v>
      </c>
      <c r="G83" s="267">
        <f t="shared" si="27"/>
        <v>-124719.11941344698</v>
      </c>
      <c r="H83" s="267">
        <f t="shared" si="27"/>
        <v>-131578.67098118621</v>
      </c>
      <c r="I83" s="267">
        <f t="shared" si="27"/>
        <v>-138815.49788515153</v>
      </c>
      <c r="J83" s="267">
        <f t="shared" si="27"/>
        <v>-146450.35026883509</v>
      </c>
      <c r="K83" s="267">
        <f t="shared" si="27"/>
        <v>-154505.11953362066</v>
      </c>
      <c r="L83" s="267">
        <f t="shared" si="27"/>
        <v>-163002.90110797016</v>
      </c>
      <c r="M83" s="267">
        <f t="shared" si="27"/>
        <v>-171968.06066890812</v>
      </c>
      <c r="N83" s="267">
        <f t="shared" si="27"/>
        <v>-181426.30400569853</v>
      </c>
      <c r="O83" s="267">
        <f t="shared" si="27"/>
        <v>-191404.75072601181</v>
      </c>
      <c r="P83" s="267">
        <f t="shared" si="27"/>
        <v>-201932.01201594196</v>
      </c>
      <c r="Q83" s="267">
        <f t="shared" si="27"/>
        <v>-213038.27267681935</v>
      </c>
      <c r="R83" s="267">
        <f t="shared" si="27"/>
        <v>-224755.37767404388</v>
      </c>
      <c r="S83" s="267">
        <f t="shared" si="27"/>
        <v>-237116.92344611656</v>
      </c>
      <c r="T83" s="267">
        <f t="shared" si="27"/>
        <v>-250158.35423565318</v>
      </c>
      <c r="U83" s="267">
        <f t="shared" si="27"/>
        <v>-263917.06371861388</v>
      </c>
      <c r="V83" s="267">
        <f t="shared" si="27"/>
        <v>-278432.5022231373</v>
      </c>
      <c r="W83" s="267">
        <f>SUM(W75:W82)</f>
        <v>-293746.28984541004</v>
      </c>
      <c r="X83" s="267">
        <f>SUM(X75:X82)</f>
        <v>-309902.3357869077</v>
      </c>
      <c r="Y83" s="267">
        <f>SUM(Y75:Y82)</f>
        <v>-326946.96425518743</v>
      </c>
      <c r="Z83" s="267">
        <f>SUM(Z75:Z82)</f>
        <v>-344929.04728922294</v>
      </c>
      <c r="AA83" s="267">
        <f t="shared" ref="AA83:AP83" si="28">SUM(AA75:AA82)</f>
        <v>-363900.14489013015</v>
      </c>
      <c r="AB83" s="267">
        <f t="shared" si="28"/>
        <v>-383914.65285908733</v>
      </c>
      <c r="AC83" s="267">
        <f t="shared" si="28"/>
        <v>-405029.95876633702</v>
      </c>
      <c r="AD83" s="267">
        <f t="shared" si="28"/>
        <v>-427306.60649848531</v>
      </c>
      <c r="AE83" s="267">
        <f t="shared" si="28"/>
        <v>-450808.46985590167</v>
      </c>
      <c r="AF83" s="267">
        <f t="shared" si="28"/>
        <v>-475602.9356979772</v>
      </c>
      <c r="AG83" s="267">
        <f t="shared" si="28"/>
        <v>-501761.09716136521</v>
      </c>
      <c r="AH83" s="267">
        <f t="shared" si="28"/>
        <v>-529357.95750524057</v>
      </c>
      <c r="AI83" s="267">
        <f t="shared" si="28"/>
        <v>-558472.64516802877</v>
      </c>
      <c r="AJ83" s="267">
        <f t="shared" si="28"/>
        <v>-589188.64065227006</v>
      </c>
      <c r="AK83" s="267">
        <f t="shared" si="28"/>
        <v>-621594.01588814519</v>
      </c>
      <c r="AL83" s="267">
        <f t="shared" si="28"/>
        <v>-655781.68676199287</v>
      </c>
      <c r="AM83" s="267">
        <f t="shared" si="28"/>
        <v>-691849.67953390232</v>
      </c>
      <c r="AN83" s="267">
        <f t="shared" si="28"/>
        <v>-729901.41190826765</v>
      </c>
      <c r="AO83" s="267">
        <f t="shared" si="28"/>
        <v>-770045.98956322181</v>
      </c>
      <c r="AP83" s="267">
        <f t="shared" si="28"/>
        <v>-812398.51898919919</v>
      </c>
    </row>
    <row r="84" spans="1:45" ht="14.25" x14ac:dyDescent="0.2">
      <c r="A84" s="269" t="s">
        <v>317</v>
      </c>
      <c r="B84" s="267">
        <f>SUM($B$83:B83)</f>
        <v>-8549340.4208978582</v>
      </c>
      <c r="C84" s="267">
        <f>SUM($B$83:C83)</f>
        <v>-8650015.7822982986</v>
      </c>
      <c r="D84" s="267">
        <f>SUM($B$83:D83)</f>
        <v>-8756228.2885757647</v>
      </c>
      <c r="E84" s="267">
        <f>SUM($B$83:E83)</f>
        <v>-8868282.4826984908</v>
      </c>
      <c r="F84" s="267">
        <f>SUM($B$83:F83)</f>
        <v>-8986499.6574979667</v>
      </c>
      <c r="G84" s="267">
        <f>SUM($B$83:G83)</f>
        <v>-9111218.7769114133</v>
      </c>
      <c r="H84" s="267">
        <f>SUM($B$83:H83)</f>
        <v>-9242797.4478925988</v>
      </c>
      <c r="I84" s="267">
        <f>SUM($B$83:I83)</f>
        <v>-9381612.9457777496</v>
      </c>
      <c r="J84" s="267">
        <f>SUM($B$83:J83)</f>
        <v>-9528063.2960465848</v>
      </c>
      <c r="K84" s="267">
        <f>SUM($B$83:K83)</f>
        <v>-9682568.4155802056</v>
      </c>
      <c r="L84" s="267">
        <f>SUM($B$83:L83)</f>
        <v>-9845571.3166881762</v>
      </c>
      <c r="M84" s="267">
        <f>SUM($B$83:M83)</f>
        <v>-10017539.377357084</v>
      </c>
      <c r="N84" s="267">
        <f>SUM($B$83:N83)</f>
        <v>-10198965.681362784</v>
      </c>
      <c r="O84" s="267">
        <f>SUM($B$83:O83)</f>
        <v>-10390370.432088796</v>
      </c>
      <c r="P84" s="267">
        <f>SUM($B$83:P83)</f>
        <v>-10592302.444104739</v>
      </c>
      <c r="Q84" s="267">
        <f>SUM($B$83:Q83)</f>
        <v>-10805340.716781558</v>
      </c>
      <c r="R84" s="267">
        <f>SUM($B$83:R83)</f>
        <v>-11030096.094455602</v>
      </c>
      <c r="S84" s="267">
        <f>SUM($B$83:S83)</f>
        <v>-11267213.017901719</v>
      </c>
      <c r="T84" s="267">
        <f>SUM($B$83:T83)</f>
        <v>-11517371.372137371</v>
      </c>
      <c r="U84" s="267">
        <f>SUM($B$83:U83)</f>
        <v>-11781288.435855985</v>
      </c>
      <c r="V84" s="267">
        <f>SUM($B$83:V83)</f>
        <v>-12059720.938079122</v>
      </c>
      <c r="W84" s="267">
        <f>SUM($B$83:W83)</f>
        <v>-12353467.227924533</v>
      </c>
      <c r="X84" s="267">
        <f>SUM($B$83:X83)</f>
        <v>-12663369.56371144</v>
      </c>
      <c r="Y84" s="267">
        <f>SUM($B$83:Y83)</f>
        <v>-12990316.527966628</v>
      </c>
      <c r="Z84" s="267">
        <f>SUM($B$83:Z83)</f>
        <v>-13335245.57525585</v>
      </c>
      <c r="AA84" s="267">
        <f>SUM($B$83:AA83)</f>
        <v>-13699145.72014598</v>
      </c>
      <c r="AB84" s="267">
        <f>SUM($B$83:AB83)</f>
        <v>-14083060.373005068</v>
      </c>
      <c r="AC84" s="267">
        <f>SUM($B$83:AC83)</f>
        <v>-14488090.331771405</v>
      </c>
      <c r="AD84" s="267">
        <f>SUM($B$83:AD83)</f>
        <v>-14915396.938269891</v>
      </c>
      <c r="AE84" s="267">
        <f>SUM($B$83:AE83)</f>
        <v>-15366205.408125792</v>
      </c>
      <c r="AF84" s="267">
        <f>SUM($B$83:AF83)</f>
        <v>-15841808.343823768</v>
      </c>
      <c r="AG84" s="267">
        <f>SUM($B$83:AG83)</f>
        <v>-16343569.440985134</v>
      </c>
      <c r="AH84" s="267">
        <f>SUM($B$83:AH83)</f>
        <v>-16872927.398490373</v>
      </c>
      <c r="AI84" s="267">
        <f>SUM($B$83:AI83)</f>
        <v>-17431400.043658402</v>
      </c>
      <c r="AJ84" s="267">
        <f>SUM($B$83:AJ83)</f>
        <v>-18020588.684310671</v>
      </c>
      <c r="AK84" s="267">
        <f>SUM($B$83:AK83)</f>
        <v>-18642182.700198814</v>
      </c>
      <c r="AL84" s="267">
        <f>SUM($B$83:AL83)</f>
        <v>-19297964.386960808</v>
      </c>
      <c r="AM84" s="267">
        <f>SUM($B$83:AM83)</f>
        <v>-19989814.066494711</v>
      </c>
      <c r="AN84" s="267">
        <f>SUM($B$83:AN83)</f>
        <v>-20719715.47840298</v>
      </c>
      <c r="AO84" s="267">
        <f>SUM($B$83:AO83)</f>
        <v>-21489761.467966203</v>
      </c>
      <c r="AP84" s="267">
        <f>SUM($B$83:AP83)</f>
        <v>-22302159.986955401</v>
      </c>
    </row>
    <row r="85" spans="1:45" x14ac:dyDescent="0.2">
      <c r="A85" s="268" t="s">
        <v>589</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-5363706.3475029198</v>
      </c>
      <c r="C86" s="267">
        <f>C83*C85</f>
        <v>-52416.562110874176</v>
      </c>
      <c r="D86" s="267">
        <f t="shared" ref="D86:AO86" si="30">D83*D85</f>
        <v>-45891.678860558022</v>
      </c>
      <c r="E86" s="267">
        <f t="shared" si="30"/>
        <v>-40179.021740986296</v>
      </c>
      <c r="F86" s="267">
        <f t="shared" si="30"/>
        <v>-35177.48376493001</v>
      </c>
      <c r="G86" s="267">
        <f t="shared" si="30"/>
        <v>-30798.543877179422</v>
      </c>
      <c r="H86" s="267">
        <f t="shared" si="30"/>
        <v>-26964.700241015926</v>
      </c>
      <c r="I86" s="267">
        <f t="shared" si="30"/>
        <v>-23608.098551262927</v>
      </c>
      <c r="J86" s="267">
        <f t="shared" si="30"/>
        <v>-20669.331096748894</v>
      </c>
      <c r="K86" s="267">
        <f t="shared" si="30"/>
        <v>-18096.385317070566</v>
      </c>
      <c r="L86" s="267">
        <f t="shared" si="30"/>
        <v>-15843.72324440621</v>
      </c>
      <c r="M86" s="267">
        <f t="shared" si="30"/>
        <v>-13871.475537633627</v>
      </c>
      <c r="N86" s="267">
        <f t="shared" si="30"/>
        <v>-12144.73584415229</v>
      </c>
      <c r="O86" s="267">
        <f t="shared" si="30"/>
        <v>-10632.943000481873</v>
      </c>
      <c r="P86" s="267">
        <f t="shared" si="30"/>
        <v>-9309.3401373513261</v>
      </c>
      <c r="Q86" s="267">
        <f t="shared" si="30"/>
        <v>-8150.5011161042921</v>
      </c>
      <c r="R86" s="267">
        <f t="shared" si="30"/>
        <v>-7135.9159149294665</v>
      </c>
      <c r="S86" s="267">
        <f t="shared" si="30"/>
        <v>-6247.6276267639805</v>
      </c>
      <c r="T86" s="267">
        <f t="shared" si="30"/>
        <v>-5469.9146441792573</v>
      </c>
      <c r="U86" s="267">
        <f t="shared" si="30"/>
        <v>-4789.0124063146168</v>
      </c>
      <c r="V86" s="267">
        <f t="shared" si="30"/>
        <v>-4192.8697831219197</v>
      </c>
      <c r="W86" s="267">
        <f t="shared" si="30"/>
        <v>-3670.9357852229277</v>
      </c>
      <c r="X86" s="267">
        <f t="shared" si="30"/>
        <v>-3213.972824406796</v>
      </c>
      <c r="Y86" s="267">
        <f t="shared" si="30"/>
        <v>-2813.8932197088525</v>
      </c>
      <c r="Z86" s="267">
        <f t="shared" si="30"/>
        <v>-2463.6160554297435</v>
      </c>
      <c r="AA86" s="267">
        <f t="shared" si="30"/>
        <v>-2156.9418576584058</v>
      </c>
      <c r="AB86" s="267">
        <f t="shared" si="30"/>
        <v>-1888.4428712278982</v>
      </c>
      <c r="AC86" s="267">
        <f t="shared" si="30"/>
        <v>-1653.3669951414374</v>
      </c>
      <c r="AD86" s="267">
        <f t="shared" si="30"/>
        <v>-1447.553676244162</v>
      </c>
      <c r="AE86" s="267">
        <f t="shared" si="30"/>
        <v>-1267.360272562315</v>
      </c>
      <c r="AF86" s="267">
        <f t="shared" si="30"/>
        <v>-1109.5975830317393</v>
      </c>
      <c r="AG86" s="267">
        <f t="shared" si="30"/>
        <v>-971.47340257135511</v>
      </c>
      <c r="AH86" s="267">
        <f t="shared" si="30"/>
        <v>-850.54310349608306</v>
      </c>
      <c r="AI86" s="267">
        <f t="shared" si="30"/>
        <v>-744.66636862105179</v>
      </c>
      <c r="AJ86" s="267">
        <f t="shared" si="30"/>
        <v>-651.96931028648066</v>
      </c>
      <c r="AK86" s="267">
        <f t="shared" si="30"/>
        <v>-570.81130485662845</v>
      </c>
      <c r="AL86" s="267">
        <f t="shared" si="30"/>
        <v>-499.75595570435075</v>
      </c>
      <c r="AM86" s="267">
        <f t="shared" si="30"/>
        <v>-437.54567076190028</v>
      </c>
      <c r="AN86" s="267">
        <f t="shared" si="30"/>
        <v>-383.07940469195449</v>
      </c>
      <c r="AO86" s="267">
        <f t="shared" si="30"/>
        <v>-335.39317174274822</v>
      </c>
      <c r="AP86" s="267">
        <f>AP83*AP85</f>
        <v>-293.6429843888792</v>
      </c>
    </row>
    <row r="87" spans="1:45" ht="14.25" x14ac:dyDescent="0.2">
      <c r="A87" s="266" t="s">
        <v>315</v>
      </c>
      <c r="B87" s="267">
        <f>SUM($B$86:B86)</f>
        <v>-5363706.3475029198</v>
      </c>
      <c r="C87" s="267">
        <f>SUM($B$86:C86)</f>
        <v>-5416122.9096137937</v>
      </c>
      <c r="D87" s="267">
        <f>SUM($B$86:D86)</f>
        <v>-5462014.5884743519</v>
      </c>
      <c r="E87" s="267">
        <f>SUM($B$86:E86)</f>
        <v>-5502193.6102153379</v>
      </c>
      <c r="F87" s="267">
        <f>SUM($B$86:F86)</f>
        <v>-5537371.0939802676</v>
      </c>
      <c r="G87" s="267">
        <f>SUM($B$86:G86)</f>
        <v>-5568169.6378574474</v>
      </c>
      <c r="H87" s="267">
        <f>SUM($B$86:H86)</f>
        <v>-5595134.3380984636</v>
      </c>
      <c r="I87" s="267">
        <f>SUM($B$86:I86)</f>
        <v>-5618742.4366497267</v>
      </c>
      <c r="J87" s="267">
        <f>SUM($B$86:J86)</f>
        <v>-5639411.7677464755</v>
      </c>
      <c r="K87" s="267">
        <f>SUM($B$86:K86)</f>
        <v>-5657508.1530635459</v>
      </c>
      <c r="L87" s="267">
        <f>SUM($B$86:L86)</f>
        <v>-5673351.8763079522</v>
      </c>
      <c r="M87" s="267">
        <f>SUM($B$86:M86)</f>
        <v>-5687223.3518455857</v>
      </c>
      <c r="N87" s="267">
        <f>SUM($B$86:N86)</f>
        <v>-5699368.0876897378</v>
      </c>
      <c r="O87" s="267">
        <f>SUM($B$86:O86)</f>
        <v>-5710001.0306902193</v>
      </c>
      <c r="P87" s="267">
        <f>SUM($B$86:P86)</f>
        <v>-5719310.3708275706</v>
      </c>
      <c r="Q87" s="267">
        <f>SUM($B$86:Q86)</f>
        <v>-5727460.871943675</v>
      </c>
      <c r="R87" s="267">
        <f>SUM($B$86:R86)</f>
        <v>-5734596.7878586045</v>
      </c>
      <c r="S87" s="267">
        <f>SUM($B$86:S86)</f>
        <v>-5740844.4154853681</v>
      </c>
      <c r="T87" s="267">
        <f>SUM($B$86:T86)</f>
        <v>-5746314.330129547</v>
      </c>
      <c r="U87" s="267">
        <f>SUM($B$86:U86)</f>
        <v>-5751103.3425358618</v>
      </c>
      <c r="V87" s="267">
        <f>SUM($B$86:V86)</f>
        <v>-5755296.2123189839</v>
      </c>
      <c r="W87" s="267">
        <f>SUM($B$86:W86)</f>
        <v>-5758967.1481042067</v>
      </c>
      <c r="X87" s="267">
        <f>SUM($B$86:X86)</f>
        <v>-5762181.1209286135</v>
      </c>
      <c r="Y87" s="267">
        <f>SUM($B$86:Y86)</f>
        <v>-5764995.0141483219</v>
      </c>
      <c r="Z87" s="267">
        <f>SUM($B$86:Z86)</f>
        <v>-5767458.6302037518</v>
      </c>
      <c r="AA87" s="267">
        <f>SUM($B$86:AA86)</f>
        <v>-5769615.5720614102</v>
      </c>
      <c r="AB87" s="267">
        <f>SUM($B$86:AB86)</f>
        <v>-5771504.014932638</v>
      </c>
      <c r="AC87" s="267">
        <f>SUM($B$86:AC86)</f>
        <v>-5773157.3819277799</v>
      </c>
      <c r="AD87" s="267">
        <f>SUM($B$86:AD86)</f>
        <v>-5774604.9356040237</v>
      </c>
      <c r="AE87" s="267">
        <f>SUM($B$86:AE86)</f>
        <v>-5775872.2958765859</v>
      </c>
      <c r="AF87" s="267">
        <f>SUM($B$86:AF86)</f>
        <v>-5776981.8934596172</v>
      </c>
      <c r="AG87" s="267">
        <f>SUM($B$86:AG86)</f>
        <v>-5777953.3668621881</v>
      </c>
      <c r="AH87" s="267">
        <f>SUM($B$86:AH86)</f>
        <v>-5778803.9099656846</v>
      </c>
      <c r="AI87" s="267">
        <f>SUM($B$86:AI86)</f>
        <v>-5779548.576334306</v>
      </c>
      <c r="AJ87" s="267">
        <f>SUM($B$86:AJ86)</f>
        <v>-5780200.5456445925</v>
      </c>
      <c r="AK87" s="267">
        <f>SUM($B$86:AK86)</f>
        <v>-5780771.3569494495</v>
      </c>
      <c r="AL87" s="267">
        <f>SUM($B$86:AL86)</f>
        <v>-5781271.112905154</v>
      </c>
      <c r="AM87" s="267">
        <f>SUM($B$86:AM86)</f>
        <v>-5781708.6585759157</v>
      </c>
      <c r="AN87" s="267">
        <f>SUM($B$86:AN86)</f>
        <v>-5782091.7379806079</v>
      </c>
      <c r="AO87" s="267">
        <f>SUM($B$86:AO86)</f>
        <v>-5782427.1311523505</v>
      </c>
      <c r="AP87" s="267">
        <f>SUM($B$86:AP86)</f>
        <v>-5782720.7741367398</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7" t="s">
        <v>590</v>
      </c>
      <c r="B97" s="417"/>
      <c r="C97" s="417"/>
      <c r="D97" s="417"/>
      <c r="E97" s="417"/>
      <c r="F97" s="417"/>
      <c r="G97" s="417"/>
      <c r="H97" s="417"/>
      <c r="I97" s="417"/>
      <c r="J97" s="417"/>
      <c r="K97" s="417"/>
      <c r="L97" s="417"/>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-4545513.8538160333</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-4545513.8538160333</v>
      </c>
      <c r="AR99" s="290"/>
      <c r="AS99" s="290"/>
    </row>
    <row r="100" spans="1:71" s="294" customFormat="1" hidden="1" x14ac:dyDescent="0.2">
      <c r="A100" s="292">
        <f>AQ99</f>
        <v>-4545513.8538160333</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-5782720.7741367398</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-0.27218197108387449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-5.6733518763079518</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5" t="s">
        <v>604</v>
      </c>
      <c r="C116" s="406"/>
      <c r="D116" s="405" t="s">
        <v>605</v>
      </c>
      <c r="E116" s="406"/>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7.2452037465236083</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7245203.7465236085</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90" zoomScaleSheetLayoutView="9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F_596-13</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О-13 "Енино"</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2017-02-06T09:19:45Z</dcterms:modified>
</cp:coreProperties>
</file>