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6 год\Отчет 3 квартал 2016\МЭ\"/>
    </mc:Choice>
  </mc:AlternateContent>
  <bookViews>
    <workbookView xWindow="0" yWindow="0" windowWidth="28800" windowHeight="12135" firstSheet="1" activeTab="1"/>
  </bookViews>
  <sheets>
    <sheet name="свод" sheetId="1" state="hidden" r:id="rId1"/>
    <sheet name="3 кв 2016г" sheetId="2" r:id="rId2"/>
  </sheets>
  <definedNames>
    <definedName name="_xlnm.Print_Area" localSheetId="1">'3 кв 2016г'!$A$1:$I$23</definedName>
    <definedName name="_xlnm.Print_Area" localSheetId="0">свод!$A$1:$I$59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2" l="1"/>
  <c r="A11" i="2"/>
  <c r="A12" i="2"/>
  <c r="A13" i="2"/>
  <c r="A14" i="2"/>
  <c r="A15" i="2"/>
  <c r="A16" i="2"/>
  <c r="A9" i="2"/>
  <c r="I17" i="2"/>
  <c r="H17" i="2"/>
  <c r="E17" i="2"/>
  <c r="G16" i="2"/>
  <c r="G15" i="2"/>
  <c r="G17" i="2"/>
  <c r="G14" i="2"/>
  <c r="G13" i="2"/>
  <c r="G12" i="2"/>
  <c r="F12" i="2"/>
  <c r="D12" i="2"/>
  <c r="G11" i="2"/>
  <c r="F11" i="2"/>
  <c r="D11" i="2"/>
  <c r="G10" i="2"/>
  <c r="F10" i="2"/>
  <c r="D10" i="2"/>
  <c r="G9" i="2"/>
  <c r="F9" i="2"/>
  <c r="F17" i="2"/>
  <c r="D9" i="2"/>
  <c r="G8" i="2"/>
  <c r="F8" i="2"/>
  <c r="D8" i="2"/>
  <c r="D17" i="2"/>
  <c r="B7" i="2"/>
  <c r="C7" i="2"/>
  <c r="D7" i="2"/>
  <c r="E7" i="2"/>
  <c r="F7" i="2"/>
  <c r="G7" i="2"/>
  <c r="H7" i="2"/>
  <c r="I7" i="2"/>
  <c r="A55" i="1"/>
  <c r="A56" i="1"/>
  <c r="A57" i="1"/>
  <c r="A5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8" i="1"/>
  <c r="B7" i="1"/>
  <c r="C7" i="1"/>
  <c r="D7" i="1"/>
  <c r="E7" i="1"/>
  <c r="F7" i="1"/>
  <c r="G7" i="1"/>
  <c r="H7" i="1"/>
  <c r="I7" i="1"/>
  <c r="H59" i="1"/>
  <c r="I59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59" i="1"/>
  <c r="G59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D59" i="1"/>
  <c r="E59" i="1"/>
</calcChain>
</file>

<file path=xl/sharedStrings.xml><?xml version="1.0" encoding="utf-8"?>
<sst xmlns="http://schemas.openxmlformats.org/spreadsheetml/2006/main" count="156" uniqueCount="111">
  <si>
    <t>№№</t>
  </si>
  <si>
    <t>Наименование</t>
  </si>
  <si>
    <t>Местораположение центра питания: субъект Российской Федерации, район, ближайший населенный пункт</t>
  </si>
  <si>
    <t>Фактическое расширение пропускной способности, кВт</t>
  </si>
  <si>
    <t>Фактическое снижение потерь, кВт*ч/год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</si>
  <si>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"Янтарьэнерго" за 1 квартал 2016 года</t>
  </si>
  <si>
    <t>ПС 110/15 кВ О-1 Центральная</t>
  </si>
  <si>
    <t>Калининградская область, Гурьевский городской округ, п.Новодорожный</t>
  </si>
  <si>
    <t>ПС 110/6 кВ О-2 Янтарь</t>
  </si>
  <si>
    <t>ПС 110/15 кВ О-3 Знаменск</t>
  </si>
  <si>
    <t>Калининградская область, Гвардейский городской округ, г.Знаменск</t>
  </si>
  <si>
    <t>Калининградская область, г. Калининград</t>
  </si>
  <si>
    <t>ПС 110/15/6 кВ О-4 Черняховск</t>
  </si>
  <si>
    <t>Калининградская область, Черняховский муниципальный район, г.Черняховск</t>
  </si>
  <si>
    <t>ПС 110/15/6 кВ О-5 Советск</t>
  </si>
  <si>
    <t>Калининградская область, Советский городской округ, г.Советск</t>
  </si>
  <si>
    <t>ПС 110/15/6 кВ О-6 Неман</t>
  </si>
  <si>
    <t>Калининградская область, Неманский муниципальный район, г.Неман</t>
  </si>
  <si>
    <t>ПС 60/15 кВ О-7 Приморск</t>
  </si>
  <si>
    <t>Калининградская область, Балтийский муниципальный район, г.Приморск</t>
  </si>
  <si>
    <t>ПС 60/15/6 кВ О-8 Янтарное</t>
  </si>
  <si>
    <t>Калининградская область, Янтарный городской округ, пос.Янтарное</t>
  </si>
  <si>
    <t>ПС 110/15/10 кВ О-9 Светлогорск</t>
  </si>
  <si>
    <t>Калининградская область, Светлогорский район, г.Светлогорск</t>
  </si>
  <si>
    <t>ПС 110/15 кВ О-10 Зеленоградск</t>
  </si>
  <si>
    <t>Калининградская область, Зеленоградский район, г.Зеленоградск</t>
  </si>
  <si>
    <t>ПС 110/10 кВ О-11 Ленинградская</t>
  </si>
  <si>
    <t>Калининградская область, г.Калининград</t>
  </si>
  <si>
    <t>ПС 110/10 кВ О-12 Южная</t>
  </si>
  <si>
    <t>ПС 110/15 кВ О-13 Енино</t>
  </si>
  <si>
    <t>Калининградская область, Багратионовский муниципальный район, пос.Енино</t>
  </si>
  <si>
    <t>ПС 110/15 кВ О-14 Мамоново</t>
  </si>
  <si>
    <t>Калининградская область, Мамоновский городской округ, г.Мамоново</t>
  </si>
  <si>
    <t>ПС 110/15 кВ О-15 Нестеров</t>
  </si>
  <si>
    <t>Калининградская область, Нестеровский район, г.Нестеров</t>
  </si>
  <si>
    <t>ПС 110/15 кВ О-16 Лужки</t>
  </si>
  <si>
    <t>Калининградская область, Озерский городской округ, пос.Лужки</t>
  </si>
  <si>
    <t>ПС 110/10 кВ О-17 Рыбный порт</t>
  </si>
  <si>
    <t>ПС 110/15 кВ О-18 Озерки</t>
  </si>
  <si>
    <t>Калининградская область, Гвардейский городской округ, пос.Озерки</t>
  </si>
  <si>
    <t>ПС 110/15 кВ О-19 Полесск</t>
  </si>
  <si>
    <t>Калининградская область, Полесский муниципальный район, г.Полесск</t>
  </si>
  <si>
    <t>ПС 110/15 кВ О-20 Озерск</t>
  </si>
  <si>
    <t>Калининградская область, Озерский городской округ, г.Озерск</t>
  </si>
  <si>
    <t>ПС 110/10 кВ О-21 Красный Октябрь</t>
  </si>
  <si>
    <t>Калининградская область, Черняховский муниципальный район, пос.Красный Октябрь</t>
  </si>
  <si>
    <t>ПС 110/15 кВ О-22 Краснознаменск</t>
  </si>
  <si>
    <t>Калининградская область, Краснознаменский муниципальный район, г.Краснознаменск</t>
  </si>
  <si>
    <t>ПС 110/15 кВ О-23 Охотное</t>
  </si>
  <si>
    <t>Калининградская область, Славский муниципальный район, пос.Охотное</t>
  </si>
  <si>
    <t>ПС 110/15 кВ О-24 Гурьевск</t>
  </si>
  <si>
    <t>Калининградская область, Гурьевский городской округ, г.Гурьевск</t>
  </si>
  <si>
    <t>ПС 110/15 кВ О-25 Вишневка</t>
  </si>
  <si>
    <t>Калининградская область, Славский муниципальный район, пос.Вишенка</t>
  </si>
  <si>
    <t>ПС 110/10 кВ О-26 Лесная</t>
  </si>
  <si>
    <t>Калининградская область, Славский муниципальный район, пос.Десантное</t>
  </si>
  <si>
    <t>ПС 110/15/10 кВ О-27 Муромская</t>
  </si>
  <si>
    <t>Калининградская область, Зеленоградский район, пос.Муромское</t>
  </si>
  <si>
    <t>ПС 110/10 кВ О-30 Московская</t>
  </si>
  <si>
    <t>ПС 110/15 кВ О-31 Багратионовск</t>
  </si>
  <si>
    <t>Калининградская область, Багратионовский муниципальный район, г.Баргатионовск</t>
  </si>
  <si>
    <t>ПС 110/6 кВ О-32 Черняховск-2</t>
  </si>
  <si>
    <t>ПС 110/15/6 кВ О-34 Правдинск</t>
  </si>
  <si>
    <t>Калининградская область, Правдинский район, г.Правдинск</t>
  </si>
  <si>
    <t>ПС 110/15/10 кВ О-35 Космодемьянская</t>
  </si>
  <si>
    <t>Калининградская область, г.Калининград, пос.А.Космодемьянского</t>
  </si>
  <si>
    <t>ПС 110/15 кВ О-37 Лунино</t>
  </si>
  <si>
    <t>Калининградская область, Неманский муниципальный район, пос.Лунино</t>
  </si>
  <si>
    <t>ПС 110/15 кВ О-38 Добровольск</t>
  </si>
  <si>
    <t>Калининградская область, Краснознаменский муниципальный район, пос.Добровольск</t>
  </si>
  <si>
    <t>ПС 110/15 кВ О-39 Ладушкин</t>
  </si>
  <si>
    <t>Калининградская область, Ладушкинский городской округ, г.Ладушкин</t>
  </si>
  <si>
    <t>ПС 110/15 кВ О-40 Чистые пруды</t>
  </si>
  <si>
    <t>Калининградская область, Нестеровский район, пос.Чистые пруды</t>
  </si>
  <si>
    <t>ПС 110/15 кВ О-41 Железнодорожная</t>
  </si>
  <si>
    <t>Калининградская область, Правдинский район, пос.Железнодорожный</t>
  </si>
  <si>
    <t>ПС 110/10 кВ О-42 Северная</t>
  </si>
  <si>
    <t>ПС 110/15 кВ О-46 Славск</t>
  </si>
  <si>
    <t>Калининградская область, Славский муниципальный район, г.Славск</t>
  </si>
  <si>
    <t>ПС 110/15 кВ О-47 Борисово</t>
  </si>
  <si>
    <t>Калининградская область, Гурьевский городской округ, пос.Борисово</t>
  </si>
  <si>
    <t>ПС 110/10 кВ О-48 Молокозаводская</t>
  </si>
  <si>
    <t>Калининградская оласть, г.Калининград</t>
  </si>
  <si>
    <t>ПС 110/15/10 кВ О-49 Люблино</t>
  </si>
  <si>
    <t>Калининградская область, Светловский городской округ, пос.Люблино</t>
  </si>
  <si>
    <t>ПС 110/15 кВ О-50 Междуречье</t>
  </si>
  <si>
    <t>Калининградская область, Черняховский муниципальный район, пос.Междуречье</t>
  </si>
  <si>
    <t>ПС 110/15 кВ О-51 Гвардейская</t>
  </si>
  <si>
    <t>Калининградская область, Гвардейский городкой округ, г.Гвардейск</t>
  </si>
  <si>
    <t>ПС 110/15/6 кВ О-52 Светлый</t>
  </si>
  <si>
    <t>Калининградская область, Светловский городской округ, г.Светлый</t>
  </si>
  <si>
    <t>ПС 110/10/6 кВ О-53 Правобережная</t>
  </si>
  <si>
    <t>ПС 110/15/6 кВ О-54 Гусев</t>
  </si>
  <si>
    <t>Калининградская область, г.Гусев</t>
  </si>
  <si>
    <t>Итого</t>
  </si>
  <si>
    <t>Дефицит/ профицит мощности</t>
  </si>
  <si>
    <t>МВА</t>
  </si>
  <si>
    <t>на конец предшествующего квартала</t>
  </si>
  <si>
    <t>на конец отчетного квартала (года)</t>
  </si>
  <si>
    <t>Фактический резерв мощности для присоединения новых потребителей, МВА</t>
  </si>
  <si>
    <t>Установленная мощность центра питания</t>
  </si>
  <si>
    <t>ПС 110/15 кВ Приморск</t>
  </si>
  <si>
    <t>Калининградская область, Гурьевский городской округ, пос.Храброво</t>
  </si>
  <si>
    <t>ПС 110/10 кВ Береговая</t>
  </si>
  <si>
    <t>ПС 110/15/10 кВ Храброво</t>
  </si>
  <si>
    <t>Калининградская область, Светловский городской округ</t>
  </si>
  <si>
    <t>ПС 110/15 кВ Нивенская</t>
  </si>
  <si>
    <t>Калининградская область, Гурьевский городской округ, пос.Нивенское</t>
  </si>
  <si>
    <t xml:space="preserve">
Заместитель генерального директора по реализации и развитию услуг
 </t>
  </si>
  <si>
    <t>Савостин А.Д.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</si>
  <si>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"Янтарьэнерго" за 3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</si>
</sst>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2" fontId="3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2" fontId="4" fillId="3" borderId="1" xfId="0" applyNumberFormat="1" applyFont="1" applyFill="1" applyBorder="1" applyAlignment="1" applyProtection="1">
      <alignment horizontal="right" vertical="center"/>
    </xf>
    <xf numFmtId="0" fontId="2" fillId="0" borderId="0" xfId="0" applyFont="1"/>
    <xf numFmtId="3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view="pageBreakPreview" zoomScale="70" zoomScaleNormal="90" zoomScaleSheetLayoutView="70" workbookViewId="0">
      <selection activeCell="B30" sqref="B30"/>
    </sheetView>
  </sheetViews>
  <sheetFormatPr defaultRowHeight="15" x14ac:dyDescent="0.25"/>
  <cols>
    <col min="1" max="1" width="5.140625" style="1" customWidth="1"/>
    <col min="2" max="2" width="36.85546875" style="1" customWidth="1"/>
    <col min="3" max="3" width="53.28515625" style="1" customWidth="1"/>
    <col min="4" max="4" width="14.85546875" style="1" customWidth="1"/>
    <col min="5" max="5" width="13.7109375" style="1" customWidth="1"/>
    <col min="6" max="6" width="14.7109375" style="1" customWidth="1"/>
    <col min="7" max="7" width="13.7109375" style="1" customWidth="1"/>
    <col min="8" max="9" width="12.7109375" style="1" customWidth="1"/>
    <col min="10" max="16384" width="9.140625" style="1"/>
  </cols>
  <sheetData>
    <row r="1" spans="1:9" ht="36.75" customHeight="1" x14ac:dyDescent="0.25">
      <c r="A1" s="31" t="s">
        <v>5</v>
      </c>
      <c r="B1" s="31"/>
      <c r="C1" s="31"/>
      <c r="D1" s="31"/>
      <c r="E1" s="31"/>
      <c r="F1" s="31"/>
      <c r="G1" s="31"/>
      <c r="H1" s="31"/>
      <c r="I1" s="31"/>
    </row>
    <row r="3" spans="1:9" ht="30" customHeight="1" x14ac:dyDescent="0.25">
      <c r="A3" s="30" t="s">
        <v>0</v>
      </c>
      <c r="B3" s="30" t="s">
        <v>1</v>
      </c>
      <c r="C3" s="28" t="s">
        <v>2</v>
      </c>
      <c r="D3" s="33" t="s">
        <v>99</v>
      </c>
      <c r="E3" s="33"/>
      <c r="F3" s="33"/>
      <c r="G3" s="33"/>
      <c r="H3" s="28" t="s">
        <v>3</v>
      </c>
      <c r="I3" s="28" t="s">
        <v>4</v>
      </c>
    </row>
    <row r="4" spans="1:9" ht="30" customHeight="1" x14ac:dyDescent="0.25">
      <c r="A4" s="29"/>
      <c r="B4" s="29"/>
      <c r="C4" s="29"/>
      <c r="D4" s="33" t="s">
        <v>97</v>
      </c>
      <c r="E4" s="33"/>
      <c r="F4" s="33" t="s">
        <v>98</v>
      </c>
      <c r="G4" s="33"/>
      <c r="H4" s="29"/>
      <c r="I4" s="29"/>
    </row>
    <row r="5" spans="1:9" s="3" customFormat="1" ht="51" customHeight="1" x14ac:dyDescent="0.25">
      <c r="A5" s="29"/>
      <c r="B5" s="29"/>
      <c r="C5" s="29"/>
      <c r="D5" s="16" t="s">
        <v>100</v>
      </c>
      <c r="E5" s="16" t="s">
        <v>95</v>
      </c>
      <c r="F5" s="16" t="s">
        <v>100</v>
      </c>
      <c r="G5" s="16" t="s">
        <v>95</v>
      </c>
      <c r="H5" s="29"/>
      <c r="I5" s="29"/>
    </row>
    <row r="6" spans="1:9" ht="18.75" customHeight="1" x14ac:dyDescent="0.25">
      <c r="A6" s="29"/>
      <c r="B6" s="29"/>
      <c r="C6" s="29"/>
      <c r="D6" s="32" t="s">
        <v>96</v>
      </c>
      <c r="E6" s="32"/>
      <c r="F6" s="32" t="s">
        <v>96</v>
      </c>
      <c r="G6" s="32"/>
      <c r="H6" s="4" t="s">
        <v>96</v>
      </c>
      <c r="I6" s="4" t="s">
        <v>96</v>
      </c>
    </row>
    <row r="7" spans="1:9" s="17" customFormat="1" ht="18.75" customHeight="1" x14ac:dyDescent="0.25">
      <c r="A7" s="5">
        <v>1</v>
      </c>
      <c r="B7" s="5">
        <f>A7+1</f>
        <v>2</v>
      </c>
      <c r="C7" s="5">
        <f t="shared" ref="C7:I7" si="0">B7+1</f>
        <v>3</v>
      </c>
      <c r="D7" s="5">
        <f>C7+1</f>
        <v>4</v>
      </c>
      <c r="E7" s="5">
        <f>D7+1</f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</row>
    <row r="8" spans="1:9" s="24" customFormat="1" ht="30" x14ac:dyDescent="0.25">
      <c r="A8" s="23">
        <v>1</v>
      </c>
      <c r="B8" s="19" t="s">
        <v>6</v>
      </c>
      <c r="C8" s="20" t="s">
        <v>7</v>
      </c>
      <c r="D8" s="21">
        <f>2*16</f>
        <v>32</v>
      </c>
      <c r="E8" s="25">
        <v>2.5500000000000007</v>
      </c>
      <c r="F8" s="21">
        <f>2*16</f>
        <v>32</v>
      </c>
      <c r="G8" s="21">
        <f>E8</f>
        <v>2.5500000000000007</v>
      </c>
      <c r="H8" s="22"/>
      <c r="I8" s="22"/>
    </row>
    <row r="9" spans="1:9" s="24" customFormat="1" x14ac:dyDescent="0.25">
      <c r="A9" s="23">
        <f>A8+1</f>
        <v>2</v>
      </c>
      <c r="B9" s="19" t="s">
        <v>8</v>
      </c>
      <c r="C9" s="20" t="s">
        <v>11</v>
      </c>
      <c r="D9" s="21">
        <f>2*25</f>
        <v>50</v>
      </c>
      <c r="E9" s="25">
        <v>6.870000000000001</v>
      </c>
      <c r="F9" s="21">
        <f>2*25</f>
        <v>50</v>
      </c>
      <c r="G9" s="21">
        <f t="shared" ref="G9:G58" si="1">E9</f>
        <v>6.870000000000001</v>
      </c>
      <c r="H9" s="22"/>
      <c r="I9" s="22"/>
    </row>
    <row r="10" spans="1:9" s="24" customFormat="1" ht="30" x14ac:dyDescent="0.25">
      <c r="A10" s="23">
        <f t="shared" ref="A10:A58" si="2">A9+1</f>
        <v>3</v>
      </c>
      <c r="B10" s="19" t="s">
        <v>9</v>
      </c>
      <c r="C10" s="20" t="s">
        <v>10</v>
      </c>
      <c r="D10" s="21">
        <f>2*10</f>
        <v>20</v>
      </c>
      <c r="E10" s="25">
        <v>4.5199999999999996</v>
      </c>
      <c r="F10" s="21">
        <f>2*10</f>
        <v>20</v>
      </c>
      <c r="G10" s="21">
        <f t="shared" si="1"/>
        <v>4.5199999999999996</v>
      </c>
      <c r="H10" s="22"/>
      <c r="I10" s="22"/>
    </row>
    <row r="11" spans="1:9" s="24" customFormat="1" ht="30" x14ac:dyDescent="0.25">
      <c r="A11" s="23">
        <f t="shared" si="2"/>
        <v>4</v>
      </c>
      <c r="B11" s="19" t="s">
        <v>12</v>
      </c>
      <c r="C11" s="20" t="s">
        <v>13</v>
      </c>
      <c r="D11" s="21">
        <f>2*25</f>
        <v>50</v>
      </c>
      <c r="E11" s="25">
        <v>6.02</v>
      </c>
      <c r="F11" s="21">
        <f>2*25</f>
        <v>50</v>
      </c>
      <c r="G11" s="21">
        <f t="shared" si="1"/>
        <v>6.02</v>
      </c>
      <c r="H11" s="22"/>
      <c r="I11" s="22"/>
    </row>
    <row r="12" spans="1:9" s="24" customFormat="1" ht="30" x14ac:dyDescent="0.25">
      <c r="A12" s="23">
        <f t="shared" si="2"/>
        <v>5</v>
      </c>
      <c r="B12" s="19" t="s">
        <v>14</v>
      </c>
      <c r="C12" s="20" t="s">
        <v>15</v>
      </c>
      <c r="D12" s="21">
        <f>2*25</f>
        <v>50</v>
      </c>
      <c r="E12" s="25">
        <v>-3.1499999999999986</v>
      </c>
      <c r="F12" s="21">
        <f>2*25</f>
        <v>50</v>
      </c>
      <c r="G12" s="21">
        <f t="shared" si="1"/>
        <v>-3.1499999999999986</v>
      </c>
      <c r="H12" s="22"/>
      <c r="I12" s="22"/>
    </row>
    <row r="13" spans="1:9" s="24" customFormat="1" ht="30" x14ac:dyDescent="0.25">
      <c r="A13" s="23">
        <f t="shared" si="2"/>
        <v>6</v>
      </c>
      <c r="B13" s="19" t="s">
        <v>16</v>
      </c>
      <c r="C13" s="20" t="s">
        <v>17</v>
      </c>
      <c r="D13" s="21">
        <f>25+16</f>
        <v>41</v>
      </c>
      <c r="E13" s="25">
        <v>9.39</v>
      </c>
      <c r="F13" s="21">
        <f>25+16</f>
        <v>41</v>
      </c>
      <c r="G13" s="21">
        <f t="shared" si="1"/>
        <v>9.39</v>
      </c>
      <c r="H13" s="22"/>
      <c r="I13" s="22"/>
    </row>
    <row r="14" spans="1:9" s="24" customFormat="1" ht="30" x14ac:dyDescent="0.25">
      <c r="A14" s="23">
        <f t="shared" si="2"/>
        <v>7</v>
      </c>
      <c r="B14" s="19" t="s">
        <v>18</v>
      </c>
      <c r="C14" s="20" t="s">
        <v>19</v>
      </c>
      <c r="D14" s="21">
        <f>2*10</f>
        <v>20</v>
      </c>
      <c r="E14" s="25">
        <v>6.65</v>
      </c>
      <c r="F14" s="21">
        <f>2*10</f>
        <v>20</v>
      </c>
      <c r="G14" s="21">
        <f t="shared" si="1"/>
        <v>6.65</v>
      </c>
      <c r="H14" s="22"/>
      <c r="I14" s="22"/>
    </row>
    <row r="15" spans="1:9" s="24" customFormat="1" ht="30" x14ac:dyDescent="0.25">
      <c r="A15" s="23">
        <f t="shared" si="2"/>
        <v>8</v>
      </c>
      <c r="B15" s="19" t="s">
        <v>20</v>
      </c>
      <c r="C15" s="20" t="s">
        <v>21</v>
      </c>
      <c r="D15" s="21">
        <f>2*10</f>
        <v>20</v>
      </c>
      <c r="E15" s="25">
        <v>2.2100000000000009</v>
      </c>
      <c r="F15" s="21">
        <f>2*10</f>
        <v>20</v>
      </c>
      <c r="G15" s="21">
        <f t="shared" si="1"/>
        <v>2.2100000000000009</v>
      </c>
      <c r="H15" s="22"/>
      <c r="I15" s="22"/>
    </row>
    <row r="16" spans="1:9" s="24" customFormat="1" ht="30" x14ac:dyDescent="0.25">
      <c r="A16" s="23">
        <f t="shared" si="2"/>
        <v>9</v>
      </c>
      <c r="B16" s="19" t="s">
        <v>22</v>
      </c>
      <c r="C16" s="20" t="s">
        <v>23</v>
      </c>
      <c r="D16" s="21">
        <f>2*25</f>
        <v>50</v>
      </c>
      <c r="E16" s="25">
        <v>6.3299999999999983</v>
      </c>
      <c r="F16" s="18">
        <f>2*25</f>
        <v>50</v>
      </c>
      <c r="G16" s="21">
        <f t="shared" si="1"/>
        <v>6.3299999999999983</v>
      </c>
      <c r="H16" s="22"/>
      <c r="I16" s="22"/>
    </row>
    <row r="17" spans="1:9" s="24" customFormat="1" ht="30" x14ac:dyDescent="0.25">
      <c r="A17" s="23">
        <f t="shared" si="2"/>
        <v>10</v>
      </c>
      <c r="B17" s="19" t="s">
        <v>24</v>
      </c>
      <c r="C17" s="20" t="s">
        <v>25</v>
      </c>
      <c r="D17" s="21">
        <f>16+25</f>
        <v>41</v>
      </c>
      <c r="E17" s="25">
        <v>4.4400000000000013</v>
      </c>
      <c r="F17" s="21">
        <f>16+25</f>
        <v>41</v>
      </c>
      <c r="G17" s="21">
        <f t="shared" si="1"/>
        <v>4.4400000000000013</v>
      </c>
      <c r="H17" s="22"/>
      <c r="I17" s="22"/>
    </row>
    <row r="18" spans="1:9" s="24" customFormat="1" x14ac:dyDescent="0.25">
      <c r="A18" s="23">
        <f t="shared" si="2"/>
        <v>11</v>
      </c>
      <c r="B18" s="19" t="s">
        <v>26</v>
      </c>
      <c r="C18" s="20" t="s">
        <v>27</v>
      </c>
      <c r="D18" s="21">
        <f>2*25+40</f>
        <v>90</v>
      </c>
      <c r="E18" s="25">
        <v>27.089999999999996</v>
      </c>
      <c r="F18" s="21">
        <f>2*25+40</f>
        <v>90</v>
      </c>
      <c r="G18" s="21">
        <f t="shared" si="1"/>
        <v>27.089999999999996</v>
      </c>
      <c r="H18" s="22"/>
      <c r="I18" s="22"/>
    </row>
    <row r="19" spans="1:9" s="24" customFormat="1" x14ac:dyDescent="0.25">
      <c r="A19" s="23">
        <f t="shared" si="2"/>
        <v>12</v>
      </c>
      <c r="B19" s="19" t="s">
        <v>28</v>
      </c>
      <c r="C19" s="20" t="s">
        <v>27</v>
      </c>
      <c r="D19" s="21">
        <f>2*40</f>
        <v>80</v>
      </c>
      <c r="E19" s="25">
        <v>18.510000000000002</v>
      </c>
      <c r="F19" s="18">
        <f>2*40</f>
        <v>80</v>
      </c>
      <c r="G19" s="21">
        <f t="shared" si="1"/>
        <v>18.510000000000002</v>
      </c>
      <c r="H19" s="22"/>
      <c r="I19" s="22"/>
    </row>
    <row r="20" spans="1:9" s="24" customFormat="1" ht="30" x14ac:dyDescent="0.25">
      <c r="A20" s="23">
        <f t="shared" si="2"/>
        <v>13</v>
      </c>
      <c r="B20" s="19" t="s">
        <v>29</v>
      </c>
      <c r="C20" s="20" t="s">
        <v>30</v>
      </c>
      <c r="D20" s="21">
        <f>2*10</f>
        <v>20</v>
      </c>
      <c r="E20" s="25">
        <v>4.93</v>
      </c>
      <c r="F20" s="21">
        <f>2*10</f>
        <v>20</v>
      </c>
      <c r="G20" s="21">
        <f t="shared" si="1"/>
        <v>4.93</v>
      </c>
      <c r="H20" s="22"/>
      <c r="I20" s="22"/>
    </row>
    <row r="21" spans="1:9" s="24" customFormat="1" ht="30" x14ac:dyDescent="0.25">
      <c r="A21" s="23">
        <f t="shared" si="2"/>
        <v>14</v>
      </c>
      <c r="B21" s="19" t="s">
        <v>31</v>
      </c>
      <c r="C21" s="20" t="s">
        <v>32</v>
      </c>
      <c r="D21" s="21">
        <f>2*10</f>
        <v>20</v>
      </c>
      <c r="E21" s="25">
        <v>5.43</v>
      </c>
      <c r="F21" s="21">
        <f>2*10</f>
        <v>20</v>
      </c>
      <c r="G21" s="21">
        <f t="shared" si="1"/>
        <v>5.43</v>
      </c>
      <c r="H21" s="22"/>
      <c r="I21" s="22"/>
    </row>
    <row r="22" spans="1:9" s="24" customFormat="1" ht="30" x14ac:dyDescent="0.25">
      <c r="A22" s="23">
        <f t="shared" si="2"/>
        <v>15</v>
      </c>
      <c r="B22" s="19" t="s">
        <v>33</v>
      </c>
      <c r="C22" s="20" t="s">
        <v>34</v>
      </c>
      <c r="D22" s="21">
        <f>10+16</f>
        <v>26</v>
      </c>
      <c r="E22" s="25">
        <v>-0.58999999999999986</v>
      </c>
      <c r="F22" s="21">
        <f>10+16</f>
        <v>26</v>
      </c>
      <c r="G22" s="21">
        <f t="shared" si="1"/>
        <v>-0.58999999999999986</v>
      </c>
      <c r="H22" s="22"/>
      <c r="I22" s="22"/>
    </row>
    <row r="23" spans="1:9" s="24" customFormat="1" ht="30" x14ac:dyDescent="0.25">
      <c r="A23" s="23">
        <f t="shared" si="2"/>
        <v>16</v>
      </c>
      <c r="B23" s="19" t="s">
        <v>35</v>
      </c>
      <c r="C23" s="20" t="s">
        <v>36</v>
      </c>
      <c r="D23" s="21">
        <f>2*6.3</f>
        <v>12.6</v>
      </c>
      <c r="E23" s="25">
        <v>3.78</v>
      </c>
      <c r="F23" s="21">
        <f>2*6.3</f>
        <v>12.6</v>
      </c>
      <c r="G23" s="21">
        <f t="shared" si="1"/>
        <v>3.78</v>
      </c>
      <c r="H23" s="22"/>
      <c r="I23" s="22"/>
    </row>
    <row r="24" spans="1:9" s="24" customFormat="1" x14ac:dyDescent="0.25">
      <c r="A24" s="23">
        <f t="shared" si="2"/>
        <v>17</v>
      </c>
      <c r="B24" s="19" t="s">
        <v>37</v>
      </c>
      <c r="C24" s="20" t="s">
        <v>27</v>
      </c>
      <c r="D24" s="21">
        <f>2*16</f>
        <v>32</v>
      </c>
      <c r="E24" s="25">
        <v>6.6300000000000008</v>
      </c>
      <c r="F24" s="21">
        <f>2*16</f>
        <v>32</v>
      </c>
      <c r="G24" s="21">
        <f t="shared" si="1"/>
        <v>6.6300000000000008</v>
      </c>
      <c r="H24" s="22"/>
      <c r="I24" s="22"/>
    </row>
    <row r="25" spans="1:9" s="24" customFormat="1" ht="30" x14ac:dyDescent="0.25">
      <c r="A25" s="23">
        <f t="shared" si="2"/>
        <v>18</v>
      </c>
      <c r="B25" s="19" t="s">
        <v>38</v>
      </c>
      <c r="C25" s="20" t="s">
        <v>39</v>
      </c>
      <c r="D25" s="21">
        <f>2*6.3</f>
        <v>12.6</v>
      </c>
      <c r="E25" s="25">
        <v>0.29000000000000004</v>
      </c>
      <c r="F25" s="21">
        <f>2*6.3</f>
        <v>12.6</v>
      </c>
      <c r="G25" s="21">
        <f t="shared" si="1"/>
        <v>0.29000000000000004</v>
      </c>
      <c r="H25" s="22"/>
      <c r="I25" s="22"/>
    </row>
    <row r="26" spans="1:9" s="24" customFormat="1" ht="30" x14ac:dyDescent="0.25">
      <c r="A26" s="23">
        <f t="shared" si="2"/>
        <v>19</v>
      </c>
      <c r="B26" s="19" t="s">
        <v>40</v>
      </c>
      <c r="C26" s="20" t="s">
        <v>41</v>
      </c>
      <c r="D26" s="21">
        <f>2*10</f>
        <v>20</v>
      </c>
      <c r="E26" s="25">
        <v>-1.6199999999999992</v>
      </c>
      <c r="F26" s="21">
        <f>2*10</f>
        <v>20</v>
      </c>
      <c r="G26" s="21">
        <f t="shared" si="1"/>
        <v>-1.6199999999999992</v>
      </c>
      <c r="H26" s="22"/>
      <c r="I26" s="22"/>
    </row>
    <row r="27" spans="1:9" s="24" customFormat="1" ht="30" x14ac:dyDescent="0.25">
      <c r="A27" s="23">
        <f t="shared" si="2"/>
        <v>20</v>
      </c>
      <c r="B27" s="19" t="s">
        <v>42</v>
      </c>
      <c r="C27" s="20" t="s">
        <v>43</v>
      </c>
      <c r="D27" s="21">
        <f>2*10</f>
        <v>20</v>
      </c>
      <c r="E27" s="25">
        <v>4.6100000000000003</v>
      </c>
      <c r="F27" s="21">
        <f>2*10</f>
        <v>20</v>
      </c>
      <c r="G27" s="21">
        <f t="shared" si="1"/>
        <v>4.6100000000000003</v>
      </c>
      <c r="H27" s="22"/>
      <c r="I27" s="22"/>
    </row>
    <row r="28" spans="1:9" s="24" customFormat="1" ht="30" x14ac:dyDescent="0.25">
      <c r="A28" s="23">
        <f t="shared" si="2"/>
        <v>21</v>
      </c>
      <c r="B28" s="19" t="s">
        <v>44</v>
      </c>
      <c r="C28" s="20" t="s">
        <v>45</v>
      </c>
      <c r="D28" s="21">
        <f>2*6.3</f>
        <v>12.6</v>
      </c>
      <c r="E28" s="25">
        <v>-1.33</v>
      </c>
      <c r="F28" s="21">
        <f>2*6.3</f>
        <v>12.6</v>
      </c>
      <c r="G28" s="21">
        <f t="shared" si="1"/>
        <v>-1.33</v>
      </c>
      <c r="H28" s="22"/>
      <c r="I28" s="22"/>
    </row>
    <row r="29" spans="1:9" s="24" customFormat="1" ht="30" x14ac:dyDescent="0.25">
      <c r="A29" s="23">
        <f t="shared" si="2"/>
        <v>22</v>
      </c>
      <c r="B29" s="19" t="s">
        <v>46</v>
      </c>
      <c r="C29" s="20" t="s">
        <v>47</v>
      </c>
      <c r="D29" s="21">
        <f>2*6.3</f>
        <v>12.6</v>
      </c>
      <c r="E29" s="25">
        <v>2.5299999999999994</v>
      </c>
      <c r="F29" s="21">
        <f>2*6.3</f>
        <v>12.6</v>
      </c>
      <c r="G29" s="21">
        <f t="shared" si="1"/>
        <v>2.5299999999999994</v>
      </c>
      <c r="H29" s="22"/>
      <c r="I29" s="22"/>
    </row>
    <row r="30" spans="1:9" s="24" customFormat="1" ht="30" x14ac:dyDescent="0.25">
      <c r="A30" s="23">
        <f t="shared" si="2"/>
        <v>23</v>
      </c>
      <c r="B30" s="19" t="s">
        <v>48</v>
      </c>
      <c r="C30" s="20" t="s">
        <v>49</v>
      </c>
      <c r="D30" s="21">
        <v>6.3</v>
      </c>
      <c r="E30" s="25">
        <v>-5.53</v>
      </c>
      <c r="F30" s="21">
        <v>6.3</v>
      </c>
      <c r="G30" s="21">
        <f t="shared" si="1"/>
        <v>-5.53</v>
      </c>
      <c r="H30" s="22"/>
      <c r="I30" s="22"/>
    </row>
    <row r="31" spans="1:9" s="24" customFormat="1" ht="30" x14ac:dyDescent="0.25">
      <c r="A31" s="23">
        <f t="shared" si="2"/>
        <v>24</v>
      </c>
      <c r="B31" s="19" t="s">
        <v>50</v>
      </c>
      <c r="C31" s="20" t="s">
        <v>51</v>
      </c>
      <c r="D31" s="21">
        <f>2*25</f>
        <v>50</v>
      </c>
      <c r="E31" s="25">
        <v>2.2600000000000016</v>
      </c>
      <c r="F31" s="21">
        <f>2*25</f>
        <v>50</v>
      </c>
      <c r="G31" s="21">
        <f t="shared" si="1"/>
        <v>2.2600000000000016</v>
      </c>
      <c r="H31" s="22"/>
      <c r="I31" s="22"/>
    </row>
    <row r="32" spans="1:9" s="24" customFormat="1" ht="30" x14ac:dyDescent="0.25">
      <c r="A32" s="23">
        <f t="shared" si="2"/>
        <v>25</v>
      </c>
      <c r="B32" s="19" t="s">
        <v>52</v>
      </c>
      <c r="C32" s="20" t="s">
        <v>53</v>
      </c>
      <c r="D32" s="21">
        <f>2*6.3</f>
        <v>12.6</v>
      </c>
      <c r="E32" s="25">
        <v>4.129999999999999</v>
      </c>
      <c r="F32" s="21">
        <f>2*6.3</f>
        <v>12.6</v>
      </c>
      <c r="G32" s="21">
        <f t="shared" si="1"/>
        <v>4.129999999999999</v>
      </c>
      <c r="H32" s="22"/>
      <c r="I32" s="22"/>
    </row>
    <row r="33" spans="1:9" s="24" customFormat="1" ht="30" x14ac:dyDescent="0.25">
      <c r="A33" s="23">
        <f t="shared" si="2"/>
        <v>26</v>
      </c>
      <c r="B33" s="19" t="s">
        <v>54</v>
      </c>
      <c r="C33" s="20" t="s">
        <v>55</v>
      </c>
      <c r="D33" s="21">
        <f>2*25</f>
        <v>50</v>
      </c>
      <c r="E33" s="25">
        <v>25.9</v>
      </c>
      <c r="F33" s="21">
        <f>2*25</f>
        <v>50</v>
      </c>
      <c r="G33" s="21">
        <f t="shared" si="1"/>
        <v>25.9</v>
      </c>
      <c r="H33" s="22"/>
      <c r="I33" s="22"/>
    </row>
    <row r="34" spans="1:9" s="24" customFormat="1" ht="30" x14ac:dyDescent="0.25">
      <c r="A34" s="23">
        <f t="shared" si="2"/>
        <v>27</v>
      </c>
      <c r="B34" s="19" t="s">
        <v>56</v>
      </c>
      <c r="C34" s="20" t="s">
        <v>57</v>
      </c>
      <c r="D34" s="21">
        <f>2*10</f>
        <v>20</v>
      </c>
      <c r="E34" s="25">
        <v>-1.25</v>
      </c>
      <c r="F34" s="18">
        <f>2*10</f>
        <v>20</v>
      </c>
      <c r="G34" s="21">
        <f t="shared" si="1"/>
        <v>-1.25</v>
      </c>
      <c r="H34" s="22"/>
      <c r="I34" s="22"/>
    </row>
    <row r="35" spans="1:9" s="24" customFormat="1" x14ac:dyDescent="0.25">
      <c r="A35" s="23">
        <f t="shared" si="2"/>
        <v>28</v>
      </c>
      <c r="B35" s="19" t="s">
        <v>58</v>
      </c>
      <c r="C35" s="20" t="s">
        <v>27</v>
      </c>
      <c r="D35" s="21">
        <f>2*63</f>
        <v>126</v>
      </c>
      <c r="E35" s="25">
        <v>38.79</v>
      </c>
      <c r="F35" s="21">
        <f>2*63</f>
        <v>126</v>
      </c>
      <c r="G35" s="21">
        <f t="shared" si="1"/>
        <v>38.79</v>
      </c>
      <c r="H35" s="22"/>
      <c r="I35" s="22"/>
    </row>
    <row r="36" spans="1:9" s="24" customFormat="1" ht="30" x14ac:dyDescent="0.25">
      <c r="A36" s="23">
        <f t="shared" si="2"/>
        <v>29</v>
      </c>
      <c r="B36" s="19" t="s">
        <v>59</v>
      </c>
      <c r="C36" s="20" t="s">
        <v>60</v>
      </c>
      <c r="D36" s="21">
        <f>2*10</f>
        <v>20</v>
      </c>
      <c r="E36" s="25">
        <v>-1.7100000000000009</v>
      </c>
      <c r="F36" s="21">
        <f>2*10</f>
        <v>20</v>
      </c>
      <c r="G36" s="21">
        <f t="shared" si="1"/>
        <v>-1.7100000000000009</v>
      </c>
      <c r="H36" s="22"/>
      <c r="I36" s="22"/>
    </row>
    <row r="37" spans="1:9" s="24" customFormat="1" ht="30" x14ac:dyDescent="0.25">
      <c r="A37" s="23">
        <f t="shared" si="2"/>
        <v>30</v>
      </c>
      <c r="B37" s="19" t="s">
        <v>61</v>
      </c>
      <c r="C37" s="20" t="s">
        <v>13</v>
      </c>
      <c r="D37" s="21">
        <f>2*16</f>
        <v>32</v>
      </c>
      <c r="E37" s="25">
        <v>4.9000000000000004</v>
      </c>
      <c r="F37" s="21">
        <f>2*16</f>
        <v>32</v>
      </c>
      <c r="G37" s="21">
        <f t="shared" si="1"/>
        <v>4.9000000000000004</v>
      </c>
      <c r="H37" s="22"/>
      <c r="I37" s="22"/>
    </row>
    <row r="38" spans="1:9" s="24" customFormat="1" ht="30" x14ac:dyDescent="0.25">
      <c r="A38" s="23">
        <f t="shared" si="2"/>
        <v>31</v>
      </c>
      <c r="B38" s="19" t="s">
        <v>62</v>
      </c>
      <c r="C38" s="20" t="s">
        <v>63</v>
      </c>
      <c r="D38" s="21">
        <f>2*10</f>
        <v>20</v>
      </c>
      <c r="E38" s="25">
        <v>3.4400000000000004</v>
      </c>
      <c r="F38" s="21">
        <f>2*10</f>
        <v>20</v>
      </c>
      <c r="G38" s="21">
        <f t="shared" si="1"/>
        <v>3.4400000000000004</v>
      </c>
      <c r="H38" s="22"/>
      <c r="I38" s="22"/>
    </row>
    <row r="39" spans="1:9" s="24" customFormat="1" ht="30" x14ac:dyDescent="0.25">
      <c r="A39" s="23">
        <f t="shared" si="2"/>
        <v>32</v>
      </c>
      <c r="B39" s="19" t="s">
        <v>64</v>
      </c>
      <c r="C39" s="20" t="s">
        <v>65</v>
      </c>
      <c r="D39" s="21">
        <f>16+25</f>
        <v>41</v>
      </c>
      <c r="E39" s="25">
        <v>-0.19999999999999929</v>
      </c>
      <c r="F39" s="18">
        <f>16+25</f>
        <v>41</v>
      </c>
      <c r="G39" s="21">
        <f t="shared" si="1"/>
        <v>-0.19999999999999929</v>
      </c>
      <c r="H39" s="22"/>
      <c r="I39" s="22"/>
    </row>
    <row r="40" spans="1:9" s="24" customFormat="1" ht="30" x14ac:dyDescent="0.25">
      <c r="A40" s="23">
        <f t="shared" si="2"/>
        <v>33</v>
      </c>
      <c r="B40" s="19" t="s">
        <v>66</v>
      </c>
      <c r="C40" s="20" t="s">
        <v>67</v>
      </c>
      <c r="D40" s="21">
        <f>10+6.3</f>
        <v>16.3</v>
      </c>
      <c r="E40" s="25">
        <v>1.9299999999999997</v>
      </c>
      <c r="F40" s="21">
        <f>10+6.3</f>
        <v>16.3</v>
      </c>
      <c r="G40" s="21">
        <f t="shared" si="1"/>
        <v>1.9299999999999997</v>
      </c>
      <c r="H40" s="22"/>
      <c r="I40" s="22"/>
    </row>
    <row r="41" spans="1:9" s="24" customFormat="1" ht="30" x14ac:dyDescent="0.25">
      <c r="A41" s="23">
        <f t="shared" si="2"/>
        <v>34</v>
      </c>
      <c r="B41" s="19" t="s">
        <v>68</v>
      </c>
      <c r="C41" s="20" t="s">
        <v>69</v>
      </c>
      <c r="D41" s="21">
        <f>2*10</f>
        <v>20</v>
      </c>
      <c r="E41" s="25">
        <v>7.66</v>
      </c>
      <c r="F41" s="21">
        <f>2*10</f>
        <v>20</v>
      </c>
      <c r="G41" s="21">
        <f t="shared" si="1"/>
        <v>7.66</v>
      </c>
      <c r="H41" s="22"/>
      <c r="I41" s="22"/>
    </row>
    <row r="42" spans="1:9" s="2" customFormat="1" ht="30" x14ac:dyDescent="0.25">
      <c r="A42" s="6">
        <f t="shared" si="2"/>
        <v>35</v>
      </c>
      <c r="B42" s="7" t="s">
        <v>70</v>
      </c>
      <c r="C42" s="8" t="s">
        <v>71</v>
      </c>
      <c r="D42" s="9">
        <f>2*10</f>
        <v>20</v>
      </c>
      <c r="E42" s="25">
        <v>2.3200000000000003</v>
      </c>
      <c r="F42" s="9">
        <f>2*10</f>
        <v>20</v>
      </c>
      <c r="G42" s="21">
        <f t="shared" si="1"/>
        <v>2.3200000000000003</v>
      </c>
      <c r="H42" s="15"/>
      <c r="I42" s="15"/>
    </row>
    <row r="43" spans="1:9" s="2" customFormat="1" ht="30" x14ac:dyDescent="0.25">
      <c r="A43" s="6">
        <f t="shared" si="2"/>
        <v>36</v>
      </c>
      <c r="B43" s="7" t="s">
        <v>72</v>
      </c>
      <c r="C43" s="8" t="s">
        <v>73</v>
      </c>
      <c r="D43" s="9">
        <f>2*6.3</f>
        <v>12.6</v>
      </c>
      <c r="E43" s="25">
        <v>2.82</v>
      </c>
      <c r="F43" s="9">
        <f>2*6.3</f>
        <v>12.6</v>
      </c>
      <c r="G43" s="21">
        <f t="shared" si="1"/>
        <v>2.82</v>
      </c>
      <c r="H43" s="15"/>
      <c r="I43" s="15"/>
    </row>
    <row r="44" spans="1:9" s="2" customFormat="1" ht="30" x14ac:dyDescent="0.25">
      <c r="A44" s="6">
        <f t="shared" si="2"/>
        <v>37</v>
      </c>
      <c r="B44" s="7" t="s">
        <v>74</v>
      </c>
      <c r="C44" s="8" t="s">
        <v>75</v>
      </c>
      <c r="D44" s="9">
        <f>2*6.3</f>
        <v>12.6</v>
      </c>
      <c r="E44" s="25">
        <v>2.5999999999999996</v>
      </c>
      <c r="F44" s="9">
        <f>2*6.3</f>
        <v>12.6</v>
      </c>
      <c r="G44" s="21">
        <f t="shared" si="1"/>
        <v>2.5999999999999996</v>
      </c>
      <c r="H44" s="15"/>
      <c r="I44" s="15"/>
    </row>
    <row r="45" spans="1:9" s="2" customFormat="1" x14ac:dyDescent="0.25">
      <c r="A45" s="6">
        <f t="shared" si="2"/>
        <v>38</v>
      </c>
      <c r="B45" s="7" t="s">
        <v>76</v>
      </c>
      <c r="C45" s="8" t="s">
        <v>27</v>
      </c>
      <c r="D45" s="9">
        <f>2*40</f>
        <v>80</v>
      </c>
      <c r="E45" s="25">
        <v>34.11</v>
      </c>
      <c r="F45" s="9">
        <f>2*40</f>
        <v>80</v>
      </c>
      <c r="G45" s="21">
        <f t="shared" si="1"/>
        <v>34.11</v>
      </c>
      <c r="H45" s="15"/>
      <c r="I45" s="15"/>
    </row>
    <row r="46" spans="1:9" s="24" customFormat="1" ht="30" x14ac:dyDescent="0.25">
      <c r="A46" s="23">
        <f t="shared" si="2"/>
        <v>39</v>
      </c>
      <c r="B46" s="19" t="s">
        <v>77</v>
      </c>
      <c r="C46" s="20" t="s">
        <v>78</v>
      </c>
      <c r="D46" s="21">
        <f>2*6.3</f>
        <v>12.6</v>
      </c>
      <c r="E46" s="25">
        <v>0.36999999999999922</v>
      </c>
      <c r="F46" s="18">
        <f>2*6.3</f>
        <v>12.6</v>
      </c>
      <c r="G46" s="21">
        <f t="shared" si="1"/>
        <v>0.36999999999999922</v>
      </c>
      <c r="H46" s="22"/>
      <c r="I46" s="22"/>
    </row>
    <row r="47" spans="1:9" s="24" customFormat="1" ht="30" x14ac:dyDescent="0.25">
      <c r="A47" s="23">
        <f t="shared" si="2"/>
        <v>40</v>
      </c>
      <c r="B47" s="19" t="s">
        <v>79</v>
      </c>
      <c r="C47" s="20" t="s">
        <v>80</v>
      </c>
      <c r="D47" s="21">
        <f>2*25</f>
        <v>50</v>
      </c>
      <c r="E47" s="25">
        <v>12.73</v>
      </c>
      <c r="F47" s="21">
        <f>2*25</f>
        <v>50</v>
      </c>
      <c r="G47" s="21">
        <f t="shared" si="1"/>
        <v>12.73</v>
      </c>
      <c r="H47" s="22"/>
      <c r="I47" s="22"/>
    </row>
    <row r="48" spans="1:9" s="2" customFormat="1" x14ac:dyDescent="0.25">
      <c r="A48" s="6">
        <f t="shared" si="2"/>
        <v>41</v>
      </c>
      <c r="B48" s="7" t="s">
        <v>81</v>
      </c>
      <c r="C48" s="8" t="s">
        <v>82</v>
      </c>
      <c r="D48" s="9">
        <f>2*16</f>
        <v>32</v>
      </c>
      <c r="E48" s="25">
        <v>2.66</v>
      </c>
      <c r="F48" s="9">
        <f>2*16</f>
        <v>32</v>
      </c>
      <c r="G48" s="21">
        <f t="shared" si="1"/>
        <v>2.66</v>
      </c>
      <c r="H48" s="15"/>
      <c r="I48" s="15"/>
    </row>
    <row r="49" spans="1:9" s="2" customFormat="1" ht="30" x14ac:dyDescent="0.25">
      <c r="A49" s="6">
        <f t="shared" si="2"/>
        <v>42</v>
      </c>
      <c r="B49" s="7" t="s">
        <v>83</v>
      </c>
      <c r="C49" s="8" t="s">
        <v>84</v>
      </c>
      <c r="D49" s="9">
        <f>2*10</f>
        <v>20</v>
      </c>
      <c r="E49" s="25">
        <v>2.84</v>
      </c>
      <c r="F49" s="9">
        <f>2*10</f>
        <v>20</v>
      </c>
      <c r="G49" s="21">
        <f t="shared" si="1"/>
        <v>2.84</v>
      </c>
      <c r="H49" s="15"/>
      <c r="I49" s="15"/>
    </row>
    <row r="50" spans="1:9" s="2" customFormat="1" ht="30" x14ac:dyDescent="0.25">
      <c r="A50" s="6">
        <f t="shared" si="2"/>
        <v>43</v>
      </c>
      <c r="B50" s="7" t="s">
        <v>85</v>
      </c>
      <c r="C50" s="8" t="s">
        <v>86</v>
      </c>
      <c r="D50" s="9">
        <f>2*6.3</f>
        <v>12.6</v>
      </c>
      <c r="E50" s="25">
        <v>2.7499999999999996</v>
      </c>
      <c r="F50" s="9">
        <f>2*6.3</f>
        <v>12.6</v>
      </c>
      <c r="G50" s="21">
        <f t="shared" si="1"/>
        <v>2.7499999999999996</v>
      </c>
      <c r="H50" s="15"/>
      <c r="I50" s="15"/>
    </row>
    <row r="51" spans="1:9" s="2" customFormat="1" ht="30" x14ac:dyDescent="0.25">
      <c r="A51" s="6">
        <f t="shared" si="2"/>
        <v>44</v>
      </c>
      <c r="B51" s="7" t="s">
        <v>87</v>
      </c>
      <c r="C51" s="8" t="s">
        <v>88</v>
      </c>
      <c r="D51" s="9">
        <f>2*16</f>
        <v>32</v>
      </c>
      <c r="E51" s="25">
        <v>3.9400000000000013</v>
      </c>
      <c r="F51" s="9">
        <f>2*16</f>
        <v>32</v>
      </c>
      <c r="G51" s="21">
        <f t="shared" si="1"/>
        <v>3.9400000000000013</v>
      </c>
      <c r="H51" s="15"/>
      <c r="I51" s="15"/>
    </row>
    <row r="52" spans="1:9" s="2" customFormat="1" ht="30" x14ac:dyDescent="0.25">
      <c r="A52" s="6">
        <f t="shared" si="2"/>
        <v>45</v>
      </c>
      <c r="B52" s="7" t="s">
        <v>89</v>
      </c>
      <c r="C52" s="8" t="s">
        <v>90</v>
      </c>
      <c r="D52" s="9">
        <f>16+25+2*7.5</f>
        <v>56</v>
      </c>
      <c r="E52" s="25">
        <v>10.74</v>
      </c>
      <c r="F52" s="9">
        <f>16+25+2*7.5</f>
        <v>56</v>
      </c>
      <c r="G52" s="21">
        <f t="shared" si="1"/>
        <v>10.74</v>
      </c>
      <c r="H52" s="15"/>
      <c r="I52" s="15"/>
    </row>
    <row r="53" spans="1:9" s="2" customFormat="1" x14ac:dyDescent="0.25">
      <c r="A53" s="6">
        <f t="shared" si="2"/>
        <v>46</v>
      </c>
      <c r="B53" s="7" t="s">
        <v>91</v>
      </c>
      <c r="C53" s="8" t="s">
        <v>27</v>
      </c>
      <c r="D53" s="9">
        <f>2*63</f>
        <v>126</v>
      </c>
      <c r="E53" s="25">
        <v>50.379999999999995</v>
      </c>
      <c r="F53" s="9">
        <f>2*63</f>
        <v>126</v>
      </c>
      <c r="G53" s="21">
        <f t="shared" si="1"/>
        <v>50.379999999999995</v>
      </c>
      <c r="H53" s="15"/>
      <c r="I53" s="15"/>
    </row>
    <row r="54" spans="1:9" s="2" customFormat="1" x14ac:dyDescent="0.25">
      <c r="A54" s="6">
        <f t="shared" si="2"/>
        <v>47</v>
      </c>
      <c r="B54" s="7" t="s">
        <v>92</v>
      </c>
      <c r="C54" s="8" t="s">
        <v>93</v>
      </c>
      <c r="D54" s="9">
        <f>2*25</f>
        <v>50</v>
      </c>
      <c r="E54" s="25">
        <v>5.620000000000001</v>
      </c>
      <c r="F54" s="9">
        <f>2*25</f>
        <v>50</v>
      </c>
      <c r="G54" s="21">
        <f t="shared" si="1"/>
        <v>5.620000000000001</v>
      </c>
      <c r="H54" s="15"/>
      <c r="I54" s="15"/>
    </row>
    <row r="55" spans="1:9" s="2" customFormat="1" x14ac:dyDescent="0.25">
      <c r="A55" s="6">
        <f t="shared" si="2"/>
        <v>48</v>
      </c>
      <c r="B55" s="19" t="s">
        <v>101</v>
      </c>
      <c r="C55" s="20" t="s">
        <v>105</v>
      </c>
      <c r="D55" s="18"/>
      <c r="E55" s="21"/>
      <c r="F55" s="18"/>
      <c r="G55" s="21">
        <f t="shared" si="1"/>
        <v>0</v>
      </c>
      <c r="H55" s="22"/>
      <c r="I55" s="22"/>
    </row>
    <row r="56" spans="1:9" s="2" customFormat="1" ht="30" x14ac:dyDescent="0.25">
      <c r="A56" s="6">
        <f t="shared" si="2"/>
        <v>49</v>
      </c>
      <c r="B56" s="19" t="s">
        <v>106</v>
      </c>
      <c r="C56" s="20" t="s">
        <v>107</v>
      </c>
      <c r="D56" s="18"/>
      <c r="E56" s="21"/>
      <c r="F56" s="21"/>
      <c r="G56" s="21">
        <f t="shared" si="1"/>
        <v>0</v>
      </c>
      <c r="H56" s="22"/>
      <c r="I56" s="22"/>
    </row>
    <row r="57" spans="1:9" s="2" customFormat="1" x14ac:dyDescent="0.25">
      <c r="A57" s="6">
        <f t="shared" si="2"/>
        <v>50</v>
      </c>
      <c r="B57" s="19" t="s">
        <v>103</v>
      </c>
      <c r="C57" s="20" t="s">
        <v>27</v>
      </c>
      <c r="D57" s="18"/>
      <c r="E57" s="21"/>
      <c r="F57" s="18"/>
      <c r="G57" s="21">
        <f t="shared" si="1"/>
        <v>0</v>
      </c>
      <c r="H57" s="22"/>
      <c r="I57" s="22"/>
    </row>
    <row r="58" spans="1:9" s="2" customFormat="1" ht="30" x14ac:dyDescent="0.25">
      <c r="A58" s="6">
        <f t="shared" si="2"/>
        <v>51</v>
      </c>
      <c r="B58" s="19" t="s">
        <v>104</v>
      </c>
      <c r="C58" s="20" t="s">
        <v>102</v>
      </c>
      <c r="D58" s="18"/>
      <c r="E58" s="21"/>
      <c r="F58" s="18"/>
      <c r="G58" s="21">
        <f t="shared" si="1"/>
        <v>0</v>
      </c>
      <c r="H58" s="22"/>
      <c r="I58" s="22"/>
    </row>
    <row r="59" spans="1:9" s="13" customFormat="1" ht="14.25" x14ac:dyDescent="0.25">
      <c r="A59" s="10"/>
      <c r="B59" s="11" t="s">
        <v>94</v>
      </c>
      <c r="C59" s="12"/>
      <c r="D59" s="14">
        <f>SUM(D8:D58)</f>
        <v>1662.9999999999998</v>
      </c>
      <c r="E59" s="14">
        <f t="shared" ref="E59:I59" si="3">SUM(E8:E58)</f>
        <v>330.28999999999996</v>
      </c>
      <c r="F59" s="14">
        <f t="shared" si="3"/>
        <v>1662.9999999999998</v>
      </c>
      <c r="G59" s="14">
        <f t="shared" si="3"/>
        <v>330.28999999999996</v>
      </c>
      <c r="H59" s="11">
        <f t="shared" si="3"/>
        <v>0</v>
      </c>
      <c r="I59" s="11">
        <f t="shared" si="3"/>
        <v>0</v>
      </c>
    </row>
  </sheetData>
  <mergeCells count="11">
    <mergeCell ref="C3:C6"/>
    <mergeCell ref="B3:B6"/>
    <mergeCell ref="A3:A6"/>
    <mergeCell ref="A1:I1"/>
    <mergeCell ref="D6:E6"/>
    <mergeCell ref="F6:G6"/>
    <mergeCell ref="H3:H5"/>
    <mergeCell ref="I3:I5"/>
    <mergeCell ref="D4:E4"/>
    <mergeCell ref="F4:G4"/>
    <mergeCell ref="D3:G3"/>
  </mergeCells>
  <pageMargins left="0.51181102362204722" right="0.31496062992125984" top="0.15748031496062992" bottom="0.15748031496062992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zoomScale="90" zoomScaleNormal="100" zoomScaleSheetLayoutView="90" workbookViewId="0">
      <selection activeCell="D8" sqref="D8"/>
    </sheetView>
  </sheetViews>
  <sheetFormatPr defaultRowHeight="15" x14ac:dyDescent="0.25"/>
  <cols>
    <col min="1" max="1" width="5.140625" style="1" customWidth="1"/>
    <col min="2" max="2" width="36.85546875" style="1" customWidth="1"/>
    <col min="3" max="3" width="53.28515625" style="1" customWidth="1"/>
    <col min="4" max="4" width="14.85546875" style="1" customWidth="1"/>
    <col min="5" max="5" width="13.7109375" style="1" customWidth="1"/>
    <col min="6" max="6" width="14.7109375" style="1" customWidth="1"/>
    <col min="7" max="7" width="13.7109375" style="1" customWidth="1"/>
    <col min="8" max="8" width="13.85546875" style="1" customWidth="1"/>
    <col min="9" max="9" width="12.7109375" style="1" customWidth="1"/>
    <col min="10" max="16384" width="9.140625" style="1"/>
  </cols>
  <sheetData>
    <row r="1" spans="1:9" ht="36.75" customHeight="1" x14ac:dyDescent="0.25">
      <c r="A1" s="31" t="s">
        <v>110</v>
      </c>
      <c r="B1" s="31"/>
      <c r="C1" s="31"/>
      <c r="D1" s="31"/>
      <c r="E1" s="31"/>
      <c r="F1" s="31"/>
      <c r="G1" s="31"/>
      <c r="H1" s="31"/>
      <c r="I1" s="31"/>
    </row>
    <row r="3" spans="1:9" ht="30" customHeight="1" x14ac:dyDescent="0.25">
      <c r="A3" s="30" t="s">
        <v>0</v>
      </c>
      <c r="B3" s="30" t="s">
        <v>1</v>
      </c>
      <c r="C3" s="28" t="s">
        <v>2</v>
      </c>
      <c r="D3" s="33" t="s">
        <v>99</v>
      </c>
      <c r="E3" s="33"/>
      <c r="F3" s="33"/>
      <c r="G3" s="33"/>
      <c r="H3" s="28" t="s">
        <v>3</v>
      </c>
      <c r="I3" s="28" t="s">
        <v>4</v>
      </c>
    </row>
    <row r="4" spans="1:9" ht="30" customHeight="1" x14ac:dyDescent="0.25">
      <c r="A4" s="29"/>
      <c r="B4" s="29"/>
      <c r="C4" s="29"/>
      <c r="D4" s="33" t="s">
        <v>97</v>
      </c>
      <c r="E4" s="33"/>
      <c r="F4" s="33" t="s">
        <v>98</v>
      </c>
      <c r="G4" s="33"/>
      <c r="H4" s="29"/>
      <c r="I4" s="29"/>
    </row>
    <row r="5" spans="1:9" s="3" customFormat="1" ht="51" customHeight="1" x14ac:dyDescent="0.25">
      <c r="A5" s="29"/>
      <c r="B5" s="29"/>
      <c r="C5" s="29"/>
      <c r="D5" s="16" t="s">
        <v>100</v>
      </c>
      <c r="E5" s="16" t="s">
        <v>95</v>
      </c>
      <c r="F5" s="16" t="s">
        <v>100</v>
      </c>
      <c r="G5" s="16" t="s">
        <v>95</v>
      </c>
      <c r="H5" s="29"/>
      <c r="I5" s="29"/>
    </row>
    <row r="6" spans="1:9" ht="18.75" customHeight="1" x14ac:dyDescent="0.25">
      <c r="A6" s="29"/>
      <c r="B6" s="29"/>
      <c r="C6" s="29"/>
      <c r="D6" s="32" t="s">
        <v>96</v>
      </c>
      <c r="E6" s="32"/>
      <c r="F6" s="32" t="s">
        <v>96</v>
      </c>
      <c r="G6" s="32"/>
      <c r="H6" s="4"/>
      <c r="I6" s="4"/>
    </row>
    <row r="7" spans="1:9" s="17" customFormat="1" ht="18.75" customHeight="1" x14ac:dyDescent="0.25">
      <c r="A7" s="5">
        <v>1</v>
      </c>
      <c r="B7" s="5">
        <f>A7+1</f>
        <v>2</v>
      </c>
      <c r="C7" s="5">
        <f t="shared" ref="C7:I7" si="0">B7+1</f>
        <v>3</v>
      </c>
      <c r="D7" s="5">
        <f>C7+1</f>
        <v>4</v>
      </c>
      <c r="E7" s="5">
        <f>D7+1</f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</row>
    <row r="8" spans="1:9" s="24" customFormat="1" ht="30" x14ac:dyDescent="0.25">
      <c r="A8" s="23">
        <v>1</v>
      </c>
      <c r="B8" s="19" t="s">
        <v>22</v>
      </c>
      <c r="C8" s="20" t="s">
        <v>23</v>
      </c>
      <c r="D8" s="21">
        <f>2*25</f>
        <v>50</v>
      </c>
      <c r="E8" s="25">
        <v>6.3299999999999983</v>
      </c>
      <c r="F8" s="21">
        <f>2*25</f>
        <v>50</v>
      </c>
      <c r="G8" s="21">
        <f t="shared" ref="G8:G16" si="1">E8</f>
        <v>6.3299999999999983</v>
      </c>
      <c r="H8" s="22">
        <v>0</v>
      </c>
      <c r="I8" s="22">
        <v>0</v>
      </c>
    </row>
    <row r="9" spans="1:9" s="24" customFormat="1" x14ac:dyDescent="0.25">
      <c r="A9" s="23">
        <f>A8+1</f>
        <v>2</v>
      </c>
      <c r="B9" s="19" t="s">
        <v>28</v>
      </c>
      <c r="C9" s="20" t="s">
        <v>27</v>
      </c>
      <c r="D9" s="21">
        <f>2*40</f>
        <v>80</v>
      </c>
      <c r="E9" s="25">
        <v>18.510000000000002</v>
      </c>
      <c r="F9" s="21">
        <f>2*40</f>
        <v>80</v>
      </c>
      <c r="G9" s="21">
        <f t="shared" si="1"/>
        <v>18.510000000000002</v>
      </c>
      <c r="H9" s="22">
        <v>0</v>
      </c>
      <c r="I9" s="22">
        <v>0</v>
      </c>
    </row>
    <row r="10" spans="1:9" s="24" customFormat="1" ht="30" x14ac:dyDescent="0.25">
      <c r="A10" s="23">
        <f t="shared" ref="A10:A16" si="2">A9+1</f>
        <v>3</v>
      </c>
      <c r="B10" s="19" t="s">
        <v>56</v>
      </c>
      <c r="C10" s="20" t="s">
        <v>57</v>
      </c>
      <c r="D10" s="21">
        <f>2*10</f>
        <v>20</v>
      </c>
      <c r="E10" s="25">
        <v>-1.25</v>
      </c>
      <c r="F10" s="21">
        <f>2*10</f>
        <v>20</v>
      </c>
      <c r="G10" s="21">
        <f t="shared" si="1"/>
        <v>-1.25</v>
      </c>
      <c r="H10" s="22">
        <v>0</v>
      </c>
      <c r="I10" s="22">
        <v>0</v>
      </c>
    </row>
    <row r="11" spans="1:9" s="24" customFormat="1" ht="30" x14ac:dyDescent="0.25">
      <c r="A11" s="23">
        <f t="shared" si="2"/>
        <v>4</v>
      </c>
      <c r="B11" s="19" t="s">
        <v>64</v>
      </c>
      <c r="C11" s="20" t="s">
        <v>65</v>
      </c>
      <c r="D11" s="21">
        <f>16+25</f>
        <v>41</v>
      </c>
      <c r="E11" s="25">
        <v>-0.19999999999999929</v>
      </c>
      <c r="F11" s="21">
        <f>16+25</f>
        <v>41</v>
      </c>
      <c r="G11" s="21">
        <f t="shared" si="1"/>
        <v>-0.19999999999999929</v>
      </c>
      <c r="H11" s="22">
        <v>0</v>
      </c>
      <c r="I11" s="22">
        <v>0</v>
      </c>
    </row>
    <row r="12" spans="1:9" s="24" customFormat="1" ht="30" x14ac:dyDescent="0.25">
      <c r="A12" s="23">
        <f t="shared" si="2"/>
        <v>5</v>
      </c>
      <c r="B12" s="19" t="s">
        <v>77</v>
      </c>
      <c r="C12" s="20" t="s">
        <v>78</v>
      </c>
      <c r="D12" s="21">
        <f>2*6.3</f>
        <v>12.6</v>
      </c>
      <c r="E12" s="25">
        <v>0.36999999999999922</v>
      </c>
      <c r="F12" s="21">
        <f>2*6.3</f>
        <v>12.6</v>
      </c>
      <c r="G12" s="21">
        <f t="shared" si="1"/>
        <v>0.36999999999999922</v>
      </c>
      <c r="H12" s="22">
        <v>0</v>
      </c>
      <c r="I12" s="22">
        <v>-2880</v>
      </c>
    </row>
    <row r="13" spans="1:9" s="2" customFormat="1" x14ac:dyDescent="0.25">
      <c r="A13" s="23">
        <f t="shared" si="2"/>
        <v>6</v>
      </c>
      <c r="B13" s="19" t="s">
        <v>101</v>
      </c>
      <c r="C13" s="20" t="s">
        <v>105</v>
      </c>
      <c r="D13" s="21">
        <v>0</v>
      </c>
      <c r="E13" s="21">
        <v>0</v>
      </c>
      <c r="F13" s="21">
        <v>0</v>
      </c>
      <c r="G13" s="21">
        <f t="shared" si="1"/>
        <v>0</v>
      </c>
      <c r="H13" s="22">
        <v>0</v>
      </c>
      <c r="I13" s="22">
        <v>0</v>
      </c>
    </row>
    <row r="14" spans="1:9" s="2" customFormat="1" ht="30" x14ac:dyDescent="0.25">
      <c r="A14" s="23">
        <f t="shared" si="2"/>
        <v>7</v>
      </c>
      <c r="B14" s="19" t="s">
        <v>106</v>
      </c>
      <c r="C14" s="20" t="s">
        <v>107</v>
      </c>
      <c r="D14" s="21">
        <v>0</v>
      </c>
      <c r="E14" s="21">
        <v>0</v>
      </c>
      <c r="F14" s="21">
        <v>0</v>
      </c>
      <c r="G14" s="21">
        <f t="shared" si="1"/>
        <v>0</v>
      </c>
      <c r="H14" s="22">
        <v>0</v>
      </c>
      <c r="I14" s="22">
        <v>0</v>
      </c>
    </row>
    <row r="15" spans="1:9" s="2" customFormat="1" x14ac:dyDescent="0.25">
      <c r="A15" s="23">
        <f t="shared" si="2"/>
        <v>8</v>
      </c>
      <c r="B15" s="19" t="s">
        <v>103</v>
      </c>
      <c r="C15" s="20" t="s">
        <v>27</v>
      </c>
      <c r="D15" s="21">
        <v>0</v>
      </c>
      <c r="E15" s="21">
        <v>0</v>
      </c>
      <c r="F15" s="21">
        <v>0</v>
      </c>
      <c r="G15" s="21">
        <f t="shared" si="1"/>
        <v>0</v>
      </c>
      <c r="H15" s="22">
        <v>0</v>
      </c>
      <c r="I15" s="22">
        <v>0</v>
      </c>
    </row>
    <row r="16" spans="1:9" s="2" customFormat="1" ht="30" x14ac:dyDescent="0.25">
      <c r="A16" s="23">
        <f t="shared" si="2"/>
        <v>9</v>
      </c>
      <c r="B16" s="19" t="s">
        <v>104</v>
      </c>
      <c r="C16" s="20" t="s">
        <v>102</v>
      </c>
      <c r="D16" s="21">
        <v>0</v>
      </c>
      <c r="E16" s="21">
        <v>0</v>
      </c>
      <c r="F16" s="21">
        <v>0</v>
      </c>
      <c r="G16" s="21">
        <f t="shared" si="1"/>
        <v>0</v>
      </c>
      <c r="H16" s="22">
        <v>0</v>
      </c>
      <c r="I16" s="22">
        <v>0</v>
      </c>
    </row>
    <row r="17" spans="1:9" s="13" customFormat="1" ht="14.25" x14ac:dyDescent="0.25">
      <c r="A17" s="10"/>
      <c r="B17" s="11" t="s">
        <v>94</v>
      </c>
      <c r="C17" s="12"/>
      <c r="D17" s="14">
        <f t="shared" ref="D17:I17" si="3">SUM(D8:D16)</f>
        <v>203.6</v>
      </c>
      <c r="E17" s="14">
        <f t="shared" si="3"/>
        <v>23.759999999999998</v>
      </c>
      <c r="F17" s="14">
        <f t="shared" si="3"/>
        <v>203.6</v>
      </c>
      <c r="G17" s="14">
        <f t="shared" si="3"/>
        <v>23.759999999999998</v>
      </c>
      <c r="H17" s="11">
        <f t="shared" si="3"/>
        <v>0</v>
      </c>
      <c r="I17" s="27">
        <f t="shared" si="3"/>
        <v>-2880</v>
      </c>
    </row>
    <row r="20" spans="1:9" s="26" customFormat="1" ht="15.75" hidden="1" x14ac:dyDescent="0.25">
      <c r="B20" s="26" t="s">
        <v>108</v>
      </c>
      <c r="G20" s="26" t="s">
        <v>109</v>
      </c>
    </row>
  </sheetData>
  <mergeCells count="11">
    <mergeCell ref="F6:G6"/>
    <mergeCell ref="A1:I1"/>
    <mergeCell ref="A3:A6"/>
    <mergeCell ref="B3:B6"/>
    <mergeCell ref="C3:C6"/>
    <mergeCell ref="D3:G3"/>
    <mergeCell ref="H3:H5"/>
    <mergeCell ref="I3:I5"/>
    <mergeCell ref="D4:E4"/>
    <mergeCell ref="F4:G4"/>
    <mergeCell ref="D6:E6"/>
  </mergeCells>
  <printOptions horizontalCentered="1"/>
  <pageMargins left="0.59055118110236227" right="0.31496062992125984" top="0.55118110236220474" bottom="0.55118110236220474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3 кв 2016г</vt:lpstr>
      <vt:lpstr>'3 кв 2016г'!Область_печати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Басова Людмила Геннадьевна</dc:creator>
  <cp:lastModifiedBy>Копач Жанна Леонидовна</cp:lastModifiedBy>
  <cp:lastPrinted>2016-10-24T06:34:56Z</cp:lastPrinted>
  <dcterms:created xsi:type="dcterms:W3CDTF">2016-05-10T07:36:27Z</dcterms:created>
  <dcterms:modified xsi:type="dcterms:W3CDTF">2016-11-01T13:45:39Z</dcterms:modified>
</cp:coreProperties>
</file>